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X:\PRESIDENCE\Recherche\3- POLDOC -Pôle Doctoral\SOUTENANCE\TEST JURY\"/>
    </mc:Choice>
  </mc:AlternateContent>
  <xr:revisionPtr revIDLastSave="0" documentId="13_ncr:1_{8A21DEBE-3B73-4802-9DBF-7F18ED72AF3C}" xr6:coauthVersionLast="47" xr6:coauthVersionMax="47" xr10:uidLastSave="{00000000-0000-0000-0000-000000000000}"/>
  <bookViews>
    <workbookView xWindow="-120" yWindow="-120" windowWidth="25440" windowHeight="15390" activeTab="1" xr2:uid="{00000000-000D-0000-FFFF-FFFF00000000}"/>
  </bookViews>
  <sheets>
    <sheet name="TEST" sheetId="1" r:id="rId1"/>
    <sheet name="Règles générales (législation)" sheetId="5" r:id="rId2"/>
    <sheet name="FAQ"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1" l="1"/>
  <c r="X31" i="1"/>
  <c r="X30" i="1"/>
  <c r="X29" i="1"/>
  <c r="X28" i="1"/>
  <c r="X27" i="1"/>
  <c r="X26" i="1"/>
  <c r="X25" i="1"/>
  <c r="X24" i="1"/>
  <c r="X23" i="1"/>
  <c r="U46" i="1"/>
  <c r="A37" i="1"/>
  <c r="W31" i="1"/>
  <c r="W30" i="1"/>
  <c r="W29" i="1"/>
  <c r="W28" i="1"/>
  <c r="W27" i="1"/>
  <c r="W26" i="1"/>
  <c r="W24" i="1"/>
  <c r="U47" i="1"/>
  <c r="U45" i="1"/>
  <c r="A36" i="1"/>
  <c r="U44" i="1"/>
  <c r="A35" i="1"/>
  <c r="U42" i="1"/>
  <c r="U41" i="1"/>
  <c r="A34" i="1"/>
  <c r="U40" i="1"/>
  <c r="A33" i="1"/>
  <c r="W25" i="1"/>
  <c r="W23" i="1"/>
  <c r="W22" i="1"/>
  <c r="U43" i="1"/>
  <c r="A39" i="1"/>
  <c r="A38" i="1"/>
  <c r="A32" i="1"/>
  <c r="B29" i="1"/>
</calcChain>
</file>

<file path=xl/sharedStrings.xml><?xml version="1.0" encoding="utf-8"?>
<sst xmlns="http://schemas.openxmlformats.org/spreadsheetml/2006/main" count="147" uniqueCount="140">
  <si>
    <t>Directeur de thèse</t>
  </si>
  <si>
    <t>1e Rapporteur</t>
  </si>
  <si>
    <t>2e Rapporteur</t>
  </si>
  <si>
    <t>grade</t>
  </si>
  <si>
    <t>Pr</t>
  </si>
  <si>
    <t>Mcf HdR</t>
  </si>
  <si>
    <t>Mcf</t>
  </si>
  <si>
    <t>docteur</t>
  </si>
  <si>
    <t>Examinateur 2</t>
  </si>
  <si>
    <t>Examinateur 1</t>
  </si>
  <si>
    <t>Examinateur 3</t>
  </si>
  <si>
    <t>Examinateur 4</t>
  </si>
  <si>
    <t>Examinateur 5</t>
  </si>
  <si>
    <t>Etablissement</t>
  </si>
  <si>
    <t>nb McF</t>
  </si>
  <si>
    <t>COMPOSITION JURY | TEST VALIDITE</t>
  </si>
  <si>
    <t>Si je ne peux pas soutenir avant le 30 septembre, dois-je me réinscrire pour l’année universitaire suivante ?</t>
  </si>
  <si>
    <t>NON, si vous soutenez votre thèse avant le 31 décembre, il n’est pas nécessaire de procéder à votre réinscription administrative pour la prochaine année universitaire.</t>
  </si>
  <si>
    <t>Les deux rapporteurs doivent-ils être HDR ?</t>
  </si>
  <si>
    <t>Un MCF titulaire d’une HDR peut-il être Président de jury de thèse ?</t>
  </si>
  <si>
    <t>NON, le Président du jury doit être un Professeur ou assimilé ou un enseignant de rang équivalent. Un MCF HDR n’est pas assimilé à un Professeur des Universités.</t>
  </si>
  <si>
    <t>Le ou la directrice de thèse (ou co-directeur.rice) peut-il.elle exercer la fonction du président du Jury ?</t>
  </si>
  <si>
    <t>NON, le Directeur de thèse participe au jury, mais ne prend pas part à la délibération du jury. Le Directeur de thèse signe le rapport de soutenance puisqu’il a participé au jury, mais il ne signe pas le procès-verbal de soutenance, puisqu’il ne prend pas part à la décision. Par conséquent, il ne peut pas être nommé Président du jury.</t>
  </si>
  <si>
    <t>Le Président du Jury peut-il siéger en visio-conférence ?</t>
  </si>
  <si>
    <t>NON, le Président du jury ne peut pas siéger en visioconférence. Il est donc physiquement présent dans la salle de soutenance.</t>
  </si>
  <si>
    <t>Quel est le nombre maximum de membres de jury ?</t>
  </si>
  <si>
    <t>Le jury comprend entre 4 et 8 membres avec si possible une représentation équilibrée hommes-femmes. Au-delà de huit membres, ils sont considérés comme des membres invités.</t>
  </si>
  <si>
    <t>FAQ SOUTENANCE</t>
  </si>
  <si>
    <t>Si j’ai un jury validé de 4 membres et que le jour de la soutenance un membre est absent alors le jury est-il invalide et la soutenance reportée ?</t>
  </si>
  <si>
    <t>OUI, le jury n’est plus conforme à l’arrêté du 25 mai 2016. Dans ce cas, la soutenance ne peut avoir lieu que si la conformité du jury est rétablie. Si aucune solution ne peut être envisagée, alors la soutenance doit être obligatoirement reportée, sinon elle serait annulée.</t>
  </si>
  <si>
    <t>Le jury peut-il attribuer une mention lors de la soutenance et sur le diplôme ?</t>
  </si>
  <si>
    <t>NON, l’arrêté du 25 mai 2016 fixant le cadre national de la formation et les modalités conduisant à la délivrance du diplôme national de Doctorat n’a pas modifié la disposition du précédent arrêté qui faisait seulement référence à une mention dans le rapport de soutenance sans mention au diplôme. Les appréciations du jury sont portées sur le rapport de soutenance.</t>
  </si>
  <si>
    <t>Je suis en cotutelle, les règles de soutenance sont différentes dans les deux pays. Ce sont les règles françaises qui s’appliquent ?</t>
  </si>
  <si>
    <t>NON, la constitution du jury et les conditions de soutenance doivent respecter les règles en vigueur dans chacun des pays et des établissements partenaires. En cas de difficultés, il convient de se référer à la convention de cotutelle de thèse.</t>
  </si>
  <si>
    <t>Une soutenance de thèse avec confidentialité est-elle possible pour cause de brevet, contrat recherche… ?</t>
  </si>
  <si>
    <t>OUI, c’est possible. La soutenance est publique, sauf dérogation accordée à titre exceptionnel par le chef d’établissement si le sujet de la thèse présente un caractère de confidentialité avéré.</t>
  </si>
  <si>
    <t>Attention, en cas de demande de confidentialité, il s’agit alors d’un dossier spécifique. Le délai de dépôt n’est plus de 10 semaines avant la soutenance de la thèse mais de 3 mois.</t>
  </si>
  <si>
    <t>La demande de confidentialité entraîne-t-elle le huis-clos ?</t>
  </si>
  <si>
    <t>NON, vous avez en ligne sur notre site deux dossiers différents : confidentialité avec huis-clos et confidentialité sans huis-clos.</t>
  </si>
  <si>
    <t>CONFIDENTIALITÉ AVEC HUIS-CLOS</t>
  </si>
  <si>
    <t>Si la thèse présente un caractère confidentiel avéré, une dérogation au caractère public de la soutenance (huis-clos) doit être demandée par le doctorant au plus tard 3 mois avant la soutenance de thèse au Chef d’établissement, après avis du directeur de thèse, du directeur de l’unité de recherche, et du directeur de l’école doctorale.</t>
  </si>
  <si>
    <t>Les rapporteurs et les membres du Jury qui auront à connaître le contenu de la thèse, devront alors avoir établi et signé un accord de confidentialité avec l’Université d’Angers et cela avant qu’un exemplaire de la thèse ne leur soit fourni. Dans ce cas, la diffusion de la thèse après la soutenance devra faire l’objet de restrictions.</t>
  </si>
  <si>
    <t>CONFIDENTIALITÉ SANS HUIS-CLOS</t>
  </si>
  <si>
    <t>Une thèse de doctorat qui présente un caractère confidentiel avéré, peut néanmoins se tenir publiquement, si les informations confidentielles ont été regroupées dans une annexe pour laquelle une clause de confidentialité est demandée. Si la thèse ou une annexe de la thèse présente un caractère confidentiel avéré, elle doit alors faire l’objet d’accords de confidentialité avec les rapporteurs et les membres du jury. Un embargo sur la diffusion de la thèse, d’une durée supérieure ou égale à la durée de confidentialité, doit également être prévu suivant l’autorisation de confidentialité délivrée par le Chef d’établissement. La demande de mise en place d’accord de confidentialité sur le mémoire de soutenance de thèse devra être demandée par le doctorant au plus tard 3 mois avant la soutenance de thèse au Chef d’établissement, après avis du directeur de thèse, du directeur de l’unité de recherche, et du directeur de l’école doctorale.</t>
  </si>
  <si>
    <t>Concernant la diffusion de la thèse, quelle différence entre la confidentialité et l’embargo ?</t>
  </si>
  <si>
    <t>La diffusion du manuscrit peut être retardée soit par le docteur (embargo) soit par l’université (confidentialité). Le docteur est « auteur » de sa thèse il peut retarder sa diffusion –par exemple lorsque des résultats sont en attente de publication-, il convient alors d’indiquer une date de fin d’embargo, qui est la date à laquelle vous souhaitez que votre thèse soit diffusée. Cette indication est à préciser page 13 du dossier de soutenance de thèse publique mis en ligne (« la thèse est diffusable à partir de la date » du : ../../….).</t>
  </si>
  <si>
    <t>La thèse reste accessible par la communauté universitaire. L’embargo ne concerne que la diffusion sur internet.</t>
  </si>
  <si>
    <t>La confidentialité émane du directeur de thèse, du laboratoire, de l’établissement partenaire (pour cause de brevet, contrat recherche…) avec signature du doctorant pour information. Elle est validée en amont de la soutenance par le Président de l’Université. La thèse est alors uniquement signalée mais ne peut être ni communiquée, ni reproduite ni diffusée avant la fin de la confidentialité accordée par l’établissement. Si la recherche doctorale a été financée sur des fonds publics –sauf cas particulier comme déclaration d’invention par exemple- la durée de confidentialité ne peut excéder 6 mois (1 an pour les Sciences Humaines et Sociales).</t>
  </si>
  <si>
    <t>Pour tout renseignement complémentaire : soutenance@contact.univ-angers.fr</t>
  </si>
  <si>
    <t>La formation à l'éthique et l'intégrité scientifique a été suivie ?</t>
  </si>
  <si>
    <r>
      <rPr>
        <sz val="11"/>
        <rFont val="Verdana"/>
        <family val="2"/>
      </rPr>
      <t>OUI</t>
    </r>
    <r>
      <rPr>
        <sz val="11"/>
        <color indexed="40"/>
        <rFont val="Verdana"/>
        <family val="2"/>
      </rPr>
      <t>,</t>
    </r>
    <r>
      <rPr>
        <sz val="11"/>
        <color indexed="8"/>
        <rFont val="Verdana"/>
        <family val="2"/>
      </rPr>
      <t xml:space="preserve"> les deux rapporteurs sont Habilités à Diriger des Recherches (HDR). Ils peuvent être étrangers, et dans, ce cas doivent justifier de leur statut de Professeur.</t>
    </r>
  </si>
  <si>
    <t>Composition du jury</t>
  </si>
  <si>
    <t>Important : les rapporteurs n’ont pas d’implication dans le travail du doctorant.</t>
  </si>
  <si>
    <t>Nota : Dans le cas de travaux impliquant des personnes du monde socio-économique qui n’appartiennent pas au monde universitaire, un troisième rapporteur reconnu pour ses compétences dans le domaine, peut être désigné sur proposition du directeur de l’école doctorale, après avis du directeur de thèse.</t>
  </si>
  <si>
    <t>Directeur de thèse :</t>
  </si>
  <si>
    <t>Important : Il ne signe pas le procès-verbal de délibération mais signe le rapport de soutenance. Lorsque le rapport de soutenance fait état de la délibération, il doit figurer que cette décision a été prise par les membres du jury hors directeur(s) de thèse. Le directeur de thèse figure sur la liste des membres du jury, y compris pour le dépôt légal des thèses.</t>
  </si>
  <si>
    <t>Président du jury</t>
  </si>
  <si>
    <t>Visioconférences</t>
  </si>
  <si>
    <t> L’utilisation de la visioconférence lors de la soutenance de thèse doit rester exceptionnelle.</t>
  </si>
  <si>
    <t> La salle de visioconférence ne doit pas accueillir de public.</t>
  </si>
  <si>
    <t> La rédaction du rapport de soutenance suit les règles habituelles. Le texte définitif doit être approuvé par tous les examinateurs, y compris ceux à distance.</t>
  </si>
  <si>
    <t> L'usage de la visioconférence devra figurer sur le rapport de soutenance qui attestera également de la bonne transmission des échanges durant toute la durée de la soutenance.</t>
  </si>
  <si>
    <t> Le procès-verbal et le rapport de soutenance doivent être signés par tous les membres physiquement présents lors de la soutenance et le président du jury signe pour ordre des membres en visio-conférence en indiquant la mention "présent par visio-conférence".</t>
  </si>
  <si>
    <t>Important : La demande de soutenance par visioconférence devra être déposée en même temps que le dossier de soutenance de thèse.</t>
  </si>
  <si>
    <r>
      <t xml:space="preserve"> Il est composé au moins pour </t>
    </r>
    <r>
      <rPr>
        <b/>
        <sz val="11"/>
        <color indexed="8"/>
        <rFont val="Verdana"/>
        <family val="2"/>
      </rPr>
      <t>moitié</t>
    </r>
    <r>
      <rPr>
        <sz val="11"/>
        <color indexed="8"/>
        <rFont val="Verdana"/>
        <family val="2"/>
      </rPr>
      <t xml:space="preserve"> de personnalités françaises ou étrangères, </t>
    </r>
    <r>
      <rPr>
        <b/>
        <sz val="11"/>
        <color indexed="8"/>
        <rFont val="Verdana"/>
        <family val="2"/>
      </rPr>
      <t>extérieure</t>
    </r>
    <r>
      <rPr>
        <sz val="11"/>
        <color indexed="8"/>
        <rFont val="Verdana"/>
        <family val="2"/>
      </rPr>
      <t>s à l</t>
    </r>
    <r>
      <rPr>
        <b/>
        <sz val="11"/>
        <color indexed="8"/>
        <rFont val="Verdana"/>
        <family val="2"/>
      </rPr>
      <t xml:space="preserve">’école doctorale et à l’Université d’Angers </t>
    </r>
    <r>
      <rPr>
        <sz val="11"/>
        <color indexed="8"/>
        <rFont val="Verdana"/>
        <family val="2"/>
      </rPr>
      <t>et choisies en raison de leur compétence scientifique ou professionnelle.</t>
    </r>
  </si>
  <si>
    <r>
      <t xml:space="preserve"> Le nombre des membres du jury est compris </t>
    </r>
    <r>
      <rPr>
        <b/>
        <sz val="11"/>
        <color indexed="8"/>
        <rFont val="Verdana"/>
        <family val="2"/>
      </rPr>
      <t>entre 4 et 8.</t>
    </r>
  </si>
  <si>
    <r>
      <t> La composition du jury doit permettre une</t>
    </r>
    <r>
      <rPr>
        <b/>
        <sz val="11"/>
        <color indexed="8"/>
        <rFont val="Verdana"/>
        <family val="2"/>
      </rPr>
      <t xml:space="preserve"> représentation équilibrée des femmes </t>
    </r>
    <r>
      <rPr>
        <sz val="11"/>
        <color indexed="8"/>
        <rFont val="Verdana"/>
        <family val="2"/>
      </rPr>
      <t>et des hommes.</t>
    </r>
  </si>
  <si>
    <t>(ua : au moins une)</t>
  </si>
  <si>
    <r>
      <t></t>
    </r>
    <r>
      <rPr>
        <b/>
        <sz val="11"/>
        <color indexed="8"/>
        <rFont val="Verdana"/>
        <family val="2"/>
      </rPr>
      <t xml:space="preserve"> La moitié du jury au moins doit être composée de professeurs ou personnels assimilés.</t>
    </r>
  </si>
  <si>
    <r>
      <t> Les travaux du doctorant sont préalablement examinés par au moins</t>
    </r>
    <r>
      <rPr>
        <b/>
        <sz val="11"/>
        <color indexed="8"/>
        <rFont val="Verdana"/>
        <family val="2"/>
      </rPr>
      <t xml:space="preserve"> 2 rapporteurs habilités à diriger des recherches.</t>
    </r>
    <r>
      <rPr>
        <sz val="11"/>
        <color indexed="8"/>
        <rFont val="Verdana"/>
        <family val="2"/>
      </rPr>
      <t xml:space="preserve"> Sauf si le champ disciplinaire ou le contenu des travaux ne le permettent pas, les deux rapporteurs habilités à diriger des recherches sont extérieurs à l’école doctorale et à l’Université d’Angers. Ils peuvent appartenir à des établissements d’enseignement supérieur ou de recherche étrangers ou à d’autres organismes étrangers.</t>
    </r>
  </si>
  <si>
    <r>
      <t xml:space="preserve"> </t>
    </r>
    <r>
      <rPr>
        <b/>
        <sz val="11"/>
        <color indexed="8"/>
        <rFont val="Verdana"/>
        <family val="2"/>
      </rPr>
      <t>Le Directeur de thèse participe au jury</t>
    </r>
    <r>
      <rPr>
        <sz val="11"/>
        <color indexed="8"/>
        <rFont val="Verdana"/>
        <family val="2"/>
      </rPr>
      <t>, mais ne prend pas part à la décision.</t>
    </r>
  </si>
  <si>
    <r>
      <t> Les membres du jury désignent parmi eux un président, et le cas échéant, un rapporteur de soutenance.</t>
    </r>
    <r>
      <rPr>
        <b/>
        <sz val="11"/>
        <color indexed="8"/>
        <rFont val="Verdana"/>
        <family val="2"/>
      </rPr>
      <t xml:space="preserve"> Le Président doit être un professeur ou assimilé ou un enseignant de rang équivalent.</t>
    </r>
  </si>
  <si>
    <t>- les professeurs et les sous-directeurs de laboratoire du Collège de France ;</t>
  </si>
  <si>
    <t>- les professeurs du Muséum national d’histoire naturelle ;</t>
  </si>
  <si>
    <t>- les professeurs et sous-directeurs de laboratoire du Conservatoire national des arts et métiers ;</t>
  </si>
  <si>
    <t>- les directeurs d’études de l’Ecole des hautes études en sciences sociales et de l’Ecole pratique des hautes études ;</t>
  </si>
  <si>
    <t>- les professeurs de l’Ecole nationale des Chartes ;</t>
  </si>
  <si>
    <t>- les professeurs de l’Institut national des langues et civilisations orientales ;</t>
  </si>
  <si>
    <t>- les sous-directeurs d’écoles normales supérieures ;</t>
  </si>
  <si>
    <t>- les astronomes et physiciens régis pars le décret n° 86-434 du 12 mars 1986 modifié portant statuts du corps des astronomes et physiciens et du corps des astronomes adjoints et physiciens adjoints ;</t>
  </si>
  <si>
    <t>- les astronomes titulaires et les astronomes adjoints régis par le décret du 31 juillet 1936 relatif au statut des observatoires astronomiques ;</t>
  </si>
  <si>
    <t>- les physiciens titulaires et les physiciens adjoints régis par le décret du 25 décembre 1936 relatif au statut des instituts et observatoires de physique du globe ;</t>
  </si>
  <si>
    <t>- les professeurs de 1re et 2e catégorie de l’Ecole centrale des arts et manufactures ;</t>
  </si>
  <si>
    <t>- les directeurs de recherche relevant du décret n° 83-1260 du 30 décembre 1983 fixant les dispositions statutaires communes aux corps des fonctionnaires des établissements publics scientifiques et technologiques.</t>
  </si>
  <si>
    <r>
      <t xml:space="preserve">Art. 1er – </t>
    </r>
    <r>
      <rPr>
        <b/>
        <sz val="12"/>
        <color indexed="8"/>
        <rFont val="Arial Narrow"/>
        <family val="2"/>
      </rPr>
      <t>Sont assimilés aux professeurs des universités</t>
    </r>
    <r>
      <rPr>
        <sz val="12"/>
        <color indexed="8"/>
        <rFont val="Arial Narrow"/>
        <family val="2"/>
      </rPr>
      <t xml:space="preserve">, pour l’application des articles 4 et 6 du décret du 16 janvier 1992 susvisé, </t>
    </r>
    <r>
      <rPr>
        <b/>
        <sz val="12"/>
        <color indexed="8"/>
        <rFont val="Arial Narrow"/>
        <family val="2"/>
      </rPr>
      <t xml:space="preserve">les personnels titulaires appartenant aux corps ci-après énumérés </t>
    </r>
    <r>
      <rPr>
        <sz val="12"/>
        <color indexed="8"/>
        <rFont val="Arial Narrow"/>
        <family val="2"/>
      </rPr>
      <t>:</t>
    </r>
  </si>
  <si>
    <r>
      <t>Extrait de l’Arrêté du 15 juin 1992</t>
    </r>
    <r>
      <rPr>
        <sz val="12"/>
        <color indexed="21"/>
        <rFont val="Verdana"/>
        <family val="2"/>
      </rPr>
      <t xml:space="preserve"> </t>
    </r>
    <r>
      <rPr>
        <b/>
        <sz val="12"/>
        <color indexed="8"/>
        <rFont val="Verdana"/>
        <family val="2"/>
      </rPr>
      <t>fixant la liste des corps de fonctionnaires assimilés aux professeurs des universités […]</t>
    </r>
  </si>
  <si>
    <t>rapporteurs HDR</t>
  </si>
  <si>
    <t>Oui</t>
  </si>
  <si>
    <t>Non</t>
  </si>
  <si>
    <t>Ecole doctorale d'inscription</t>
  </si>
  <si>
    <t>ED</t>
  </si>
  <si>
    <t>ALL</t>
  </si>
  <si>
    <t>BS</t>
  </si>
  <si>
    <t>EDGE</t>
  </si>
  <si>
    <t>Observations</t>
  </si>
  <si>
    <t>Validation</t>
  </si>
  <si>
    <t>Civilité</t>
  </si>
  <si>
    <t>Monsieur</t>
  </si>
  <si>
    <t>Madame</t>
  </si>
  <si>
    <t>Nb Madame</t>
  </si>
  <si>
    <t>Nb de membres</t>
  </si>
  <si>
    <t>Nb d'heures</t>
  </si>
  <si>
    <t>à saisir</t>
  </si>
  <si>
    <t>à sélectionner</t>
  </si>
  <si>
    <t>Validité du jury :</t>
  </si>
  <si>
    <t>STT</t>
  </si>
  <si>
    <t>PU-PH</t>
  </si>
  <si>
    <t>Directeur de recherche</t>
  </si>
  <si>
    <t>MCU-PH HdR</t>
  </si>
  <si>
    <t>Chargé de recherche</t>
  </si>
  <si>
    <t>Chargé de recherche HdR</t>
  </si>
  <si>
    <t>Co-directeur | co-encadrant 1</t>
  </si>
  <si>
    <t>Co-directeur | co-encadrant 2</t>
  </si>
  <si>
    <t>nb Pr ou assimilé</t>
  </si>
  <si>
    <t>Hors ED</t>
  </si>
  <si>
    <t>Etablissement (périmètre)</t>
  </si>
  <si>
    <t>Nb rapporteurs hors ED</t>
  </si>
  <si>
    <t>Nb Membres hors ED</t>
  </si>
  <si>
    <t>VAAME</t>
  </si>
  <si>
    <t>ECLIS</t>
  </si>
  <si>
    <t>MaSTIC</t>
  </si>
  <si>
    <t>SIS</t>
  </si>
  <si>
    <t>3MG</t>
  </si>
  <si>
    <t>Heures de formations</t>
  </si>
  <si>
    <t>Le nouveau périmètre de l'ED est : Nantes, Angers, Le Mans -depuis que nous ne sommes plus dans la COMUE UBL-</t>
  </si>
  <si>
    <t>Heures formation</t>
  </si>
  <si>
    <t>(un justificatif des heures effectuées est à produire au dossier de soutenance)</t>
  </si>
  <si>
    <t xml:space="preserve">Le nombre total d'heures de formation  </t>
  </si>
  <si>
    <t>Il n'y a plus de répartition des heures entre transversales et scientifiques : total 100 heures</t>
  </si>
  <si>
    <t>lien vers page internet soutenance du CDA : https://www.univ-angers.fr/fr/recherche/etudes-doctorales-et-hdr/soutenir-sa-these/comment-soutenir.html</t>
  </si>
  <si>
    <t>CHARTE DU DOCTORAT</t>
  </si>
  <si>
    <t>Les professeurs et chercheurs émérites n'entrent pas dans le quota des 50 % de professeurs des universités ou assimilés et donc ne peuvent pas être Président de Jury</t>
  </si>
  <si>
    <t>Les membres du CSI peuvent faire partie du jury de thèse, en tant qu'examinateur ou invités, mais ne peuvent pas être rapporteurs de thèse.</t>
  </si>
  <si>
    <t>DSP</t>
  </si>
  <si>
    <t>ED = Périmètre Angers, Le Mans, Nantes</t>
  </si>
  <si>
    <t>sélections, triangle à droite de la case</t>
  </si>
  <si>
    <t xml:space="preserve">Se conformer aux règles générales (2nd onglet) </t>
  </si>
  <si>
    <t>Compléter uniquement les cases blanches</t>
  </si>
  <si>
    <t xml:space="preserve">Arrêté du 26 août 2022 modifiant l'arrêté du 25 mai 2016 </t>
  </si>
  <si>
    <t> Le Président du jury et le candidat ne peuvent siéger en visioconférence et sont donc physiquement présents dans la salle de soutenance, sauf visioconférence totalement dématérialisée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</si>
</sst>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indexed="8"/>
      <name val="Verdana"/>
      <family val="2"/>
    </font>
    <font>
      <sz val="11"/>
      <name val="Verdana"/>
      <family val="2"/>
    </font>
    <font>
      <sz val="11"/>
      <color indexed="40"/>
      <name val="Verdana"/>
      <family val="2"/>
    </font>
    <font>
      <b/>
      <sz val="11"/>
      <color indexed="8"/>
      <name val="Verdana"/>
      <family val="2"/>
    </font>
    <font>
      <b/>
      <sz val="12"/>
      <color indexed="8"/>
      <name val="Arial Narrow"/>
      <family val="2"/>
    </font>
    <font>
      <sz val="12"/>
      <color indexed="8"/>
      <name val="Arial Narrow"/>
      <family val="2"/>
    </font>
    <font>
      <sz val="12"/>
      <color indexed="21"/>
      <name val="Verdana"/>
      <family val="2"/>
    </font>
    <font>
      <b/>
      <sz val="12"/>
      <color indexed="8"/>
      <name val="Verdana"/>
      <family val="2"/>
    </font>
    <font>
      <sz val="11"/>
      <color rgb="FFFF0000"/>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1"/>
      <color rgb="FF00B0F0"/>
      <name val="Verdana"/>
      <family val="2"/>
    </font>
    <font>
      <sz val="11"/>
      <color theme="1"/>
      <name val="Verdana"/>
      <family val="2"/>
    </font>
    <font>
      <b/>
      <sz val="11"/>
      <color rgb="FFFF0000"/>
      <name val="Verdana"/>
      <family val="2"/>
    </font>
    <font>
      <sz val="11"/>
      <color rgb="FFFF0000"/>
      <name val="Verdana"/>
      <family val="2"/>
    </font>
    <font>
      <b/>
      <sz val="11"/>
      <color rgb="FF0070C0"/>
      <name val="Verdana"/>
      <family val="2"/>
    </font>
    <font>
      <sz val="11"/>
      <color theme="0"/>
      <name val="Verdana"/>
      <family val="2"/>
    </font>
    <font>
      <i/>
      <sz val="11"/>
      <color theme="1"/>
      <name val="Verdana"/>
      <family val="2"/>
    </font>
    <font>
      <sz val="12"/>
      <color theme="1"/>
      <name val="Arial Narrow"/>
      <family val="2"/>
    </font>
    <font>
      <b/>
      <sz val="12"/>
      <color rgb="FF0BBBEF"/>
      <name val="Verdana"/>
      <family val="2"/>
    </font>
    <font>
      <b/>
      <sz val="11"/>
      <color theme="1"/>
      <name val="Verdana"/>
      <family val="2"/>
    </font>
    <font>
      <b/>
      <sz val="12"/>
      <color theme="4" tint="-0.249977111117893"/>
      <name val="Verdana"/>
      <family val="2"/>
    </font>
    <font>
      <sz val="11"/>
      <color theme="4" tint="-0.249977111117893"/>
      <name val="Calibri"/>
      <family val="2"/>
      <scheme val="minor"/>
    </font>
    <font>
      <b/>
      <sz val="11"/>
      <name val="Calibri"/>
      <family val="2"/>
      <scheme val="minor"/>
    </font>
    <font>
      <i/>
      <sz val="9"/>
      <color theme="1"/>
      <name val="Verdana"/>
      <family val="2"/>
    </font>
  </fonts>
  <fills count="5">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theme="3" tint="0.79998168889431442"/>
        <bgColor indexed="64"/>
      </patternFill>
    </fill>
  </fills>
  <borders count="2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11" fillId="0" borderId="0" xfId="0" applyFont="1"/>
    <xf numFmtId="0" fontId="9" fillId="0" borderId="0" xfId="0" applyFont="1"/>
    <xf numFmtId="0" fontId="12" fillId="0" borderId="0" xfId="0" applyFont="1"/>
    <xf numFmtId="0" fontId="10" fillId="0" borderId="0" xfId="0" applyFont="1"/>
    <xf numFmtId="0" fontId="9" fillId="0" borderId="0" xfId="0" applyFont="1" applyAlignment="1">
      <alignment wrapText="1"/>
    </xf>
    <xf numFmtId="0" fontId="0" fillId="0" borderId="0" xfId="0" applyAlignment="1">
      <alignment wrapText="1"/>
    </xf>
    <xf numFmtId="0" fontId="13" fillId="0" borderId="0" xfId="0" applyFont="1" applyAlignment="1">
      <alignment wrapText="1"/>
    </xf>
    <xf numFmtId="0" fontId="14" fillId="0" borderId="0" xfId="0" applyFont="1" applyAlignment="1">
      <alignment wrapText="1"/>
    </xf>
    <xf numFmtId="0" fontId="15"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18" fillId="2" borderId="0" xfId="0" applyFont="1" applyFill="1" applyAlignment="1">
      <alignment wrapText="1"/>
    </xf>
    <xf numFmtId="0" fontId="19" fillId="0" borderId="0" xfId="0" applyFont="1" applyAlignment="1">
      <alignment wrapText="1"/>
    </xf>
    <xf numFmtId="0" fontId="20" fillId="0" borderId="0" xfId="0" applyFont="1" applyAlignment="1">
      <alignment horizontal="justify" vertical="center"/>
    </xf>
    <xf numFmtId="0" fontId="21" fillId="0" borderId="0" xfId="0" applyFont="1" applyAlignment="1">
      <alignment horizontal="justify" vertical="center"/>
    </xf>
    <xf numFmtId="0" fontId="18" fillId="2" borderId="0" xfId="0" applyFont="1" applyFill="1" applyAlignment="1">
      <alignment vertical="center" wrapText="1"/>
    </xf>
    <xf numFmtId="0" fontId="18" fillId="3" borderId="0" xfId="0" applyFont="1" applyFill="1" applyAlignment="1">
      <alignment wrapText="1"/>
    </xf>
    <xf numFmtId="0" fontId="0" fillId="3" borderId="0" xfId="0" applyFill="1"/>
    <xf numFmtId="0" fontId="14" fillId="4" borderId="0" xfId="0" applyFont="1" applyFill="1"/>
    <xf numFmtId="0" fontId="0" fillId="4" borderId="0" xfId="0" applyFill="1"/>
    <xf numFmtId="0" fontId="14" fillId="4" borderId="1" xfId="0" applyFont="1" applyFill="1" applyBorder="1" applyAlignment="1">
      <alignment horizontal="center"/>
    </xf>
    <xf numFmtId="0" fontId="14" fillId="4" borderId="0" xfId="0" applyFont="1" applyFill="1" applyAlignment="1">
      <alignment horizontal="center"/>
    </xf>
    <xf numFmtId="0" fontId="22" fillId="4" borderId="2" xfId="0" applyFont="1" applyFill="1" applyBorder="1"/>
    <xf numFmtId="0" fontId="14" fillId="4" borderId="3" xfId="0" applyFont="1" applyFill="1" applyBorder="1"/>
    <xf numFmtId="0" fontId="14" fillId="4" borderId="4" xfId="0" applyFont="1" applyFill="1" applyBorder="1"/>
    <xf numFmtId="0" fontId="14" fillId="4" borderId="5" xfId="0" applyFont="1" applyFill="1" applyBorder="1"/>
    <xf numFmtId="0" fontId="14" fillId="4" borderId="6" xfId="0" applyFont="1" applyFill="1" applyBorder="1"/>
    <xf numFmtId="0" fontId="0" fillId="4" borderId="6" xfId="0" applyFill="1" applyBorder="1"/>
    <xf numFmtId="0" fontId="0" fillId="4" borderId="7" xfId="0" applyFill="1" applyBorder="1"/>
    <xf numFmtId="0" fontId="0" fillId="4" borderId="8" xfId="0" applyFill="1" applyBorder="1"/>
    <xf numFmtId="0" fontId="14" fillId="3" borderId="9" xfId="0" applyFont="1" applyFill="1" applyBorder="1"/>
    <xf numFmtId="0" fontId="14" fillId="3" borderId="9" xfId="0" applyFont="1" applyFill="1" applyBorder="1" applyAlignment="1">
      <alignment horizontal="center"/>
    </xf>
    <xf numFmtId="0" fontId="23" fillId="4" borderId="0" xfId="0" applyFont="1" applyFill="1"/>
    <xf numFmtId="0" fontId="24" fillId="4" borderId="0" xfId="0" applyFont="1" applyFill="1"/>
    <xf numFmtId="0" fontId="22" fillId="4" borderId="0" xfId="0" applyFont="1" applyFill="1" applyAlignment="1">
      <alignment horizontal="right"/>
    </xf>
    <xf numFmtId="0" fontId="10" fillId="4" borderId="0" xfId="0" applyFont="1" applyFill="1"/>
    <xf numFmtId="0" fontId="25" fillId="4" borderId="0" xfId="0" applyFont="1" applyFill="1"/>
    <xf numFmtId="0" fontId="14" fillId="4" borderId="10" xfId="0" applyFont="1" applyFill="1" applyBorder="1"/>
    <xf numFmtId="0" fontId="14" fillId="4" borderId="11" xfId="0" applyFont="1" applyFill="1" applyBorder="1"/>
    <xf numFmtId="0" fontId="14" fillId="4" borderId="12" xfId="0" applyFont="1" applyFill="1" applyBorder="1"/>
    <xf numFmtId="0" fontId="14" fillId="3" borderId="13" xfId="0" applyFont="1" applyFill="1" applyBorder="1"/>
    <xf numFmtId="0" fontId="14" fillId="3" borderId="13" xfId="0" applyFont="1" applyFill="1" applyBorder="1" applyAlignment="1">
      <alignment horizontal="center"/>
    </xf>
    <xf numFmtId="0" fontId="14" fillId="3" borderId="14" xfId="0" applyFont="1" applyFill="1" applyBorder="1" applyAlignment="1">
      <alignment horizontal="center"/>
    </xf>
    <xf numFmtId="0" fontId="14" fillId="4" borderId="15" xfId="0" applyFont="1" applyFill="1" applyBorder="1"/>
    <xf numFmtId="0" fontId="14" fillId="3" borderId="16" xfId="0" applyFont="1" applyFill="1" applyBorder="1" applyAlignment="1">
      <alignment horizontal="center"/>
    </xf>
    <xf numFmtId="0" fontId="14" fillId="4" borderId="17" xfId="0" applyFont="1" applyFill="1" applyBorder="1"/>
    <xf numFmtId="0" fontId="14" fillId="3" borderId="18" xfId="0" applyFont="1" applyFill="1" applyBorder="1"/>
    <xf numFmtId="0" fontId="14" fillId="3" borderId="18" xfId="0" applyFont="1" applyFill="1" applyBorder="1" applyAlignment="1">
      <alignment horizontal="center"/>
    </xf>
    <xf numFmtId="0" fontId="14" fillId="3" borderId="19" xfId="0" applyFont="1" applyFill="1" applyBorder="1" applyAlignment="1">
      <alignment horizontal="center"/>
    </xf>
    <xf numFmtId="0" fontId="14" fillId="4" borderId="20" xfId="0" applyFont="1" applyFill="1" applyBorder="1"/>
    <xf numFmtId="0" fontId="16" fillId="4" borderId="0" xfId="0" applyFont="1" applyFill="1"/>
    <xf numFmtId="0" fontId="9" fillId="4" borderId="0" xfId="0" applyFont="1" applyFill="1"/>
    <xf numFmtId="0" fontId="0" fillId="4" borderId="21" xfId="0" applyFill="1" applyBorder="1"/>
    <xf numFmtId="0" fontId="14" fillId="3" borderId="21" xfId="0" applyFont="1" applyFill="1" applyBorder="1"/>
    <xf numFmtId="0" fontId="0" fillId="4" borderId="0" xfId="0" applyFill="1" applyAlignment="1">
      <alignment horizontal="center" vertical="top"/>
    </xf>
    <xf numFmtId="0" fontId="26" fillId="4" borderId="0" xfId="0" applyFont="1" applyFill="1"/>
    <xf numFmtId="0" fontId="16" fillId="4" borderId="0" xfId="0" applyFont="1" applyFill="1" applyAlignment="1">
      <alignment horizontal="center"/>
    </xf>
    <xf numFmtId="0" fontId="14" fillId="3" borderId="0" xfId="0" applyFont="1" applyFill="1"/>
  </cellXfs>
  <cellStyles count="1">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
  <sheetViews>
    <sheetView workbookViewId="0">
      <selection activeCell="A9" sqref="A9"/>
    </sheetView>
  </sheetViews>
  <sheetFormatPr baseColWidth="10" defaultRowHeight="15" x14ac:dyDescent="0.25"/>
  <cols>
    <col min="1" max="1" width="88" customWidth="1"/>
    <col min="2" max="2" width="20.28515625" customWidth="1"/>
    <col min="3" max="3" width="22" customWidth="1"/>
    <col min="4" max="4" width="46.5703125" bestFit="1" customWidth="1"/>
    <col min="5" max="5" width="20.28515625" customWidth="1"/>
    <col min="20" max="20" width="30.42578125" customWidth="1"/>
    <col min="21" max="21" width="30.7109375" customWidth="1"/>
  </cols>
  <sheetData>
    <row r="1" spans="1:25" ht="15.75" x14ac:dyDescent="0.25">
      <c r="A1" s="33" t="s">
        <v>15</v>
      </c>
      <c r="B1" s="20"/>
      <c r="C1" s="20"/>
      <c r="D1" s="20"/>
      <c r="E1" s="20"/>
      <c r="F1" s="20"/>
      <c r="G1" s="20"/>
      <c r="H1" s="20"/>
      <c r="I1" s="20"/>
      <c r="J1" s="20"/>
      <c r="K1" s="20"/>
      <c r="L1" s="20"/>
      <c r="M1" s="20"/>
      <c r="N1" s="20"/>
      <c r="O1" s="20"/>
      <c r="P1" s="20"/>
      <c r="Q1" s="20"/>
      <c r="R1" s="20"/>
      <c r="S1" s="20"/>
      <c r="T1" s="20"/>
      <c r="U1" s="20"/>
      <c r="V1" s="20"/>
      <c r="W1" s="20"/>
      <c r="X1" s="20"/>
      <c r="Y1" s="20"/>
    </row>
    <row r="2" spans="1:25" x14ac:dyDescent="0.25">
      <c r="A2" s="34"/>
      <c r="B2" s="20"/>
      <c r="C2" s="20"/>
      <c r="D2" s="20"/>
      <c r="E2" s="20"/>
      <c r="F2" s="20"/>
      <c r="G2" s="20"/>
      <c r="H2" s="20"/>
      <c r="I2" s="20"/>
      <c r="J2" s="20"/>
      <c r="K2" s="20"/>
      <c r="L2" s="20"/>
      <c r="M2" s="20"/>
      <c r="N2" s="20"/>
      <c r="O2" s="20"/>
      <c r="P2" s="20"/>
      <c r="Q2" s="20"/>
      <c r="R2" s="20"/>
      <c r="S2" s="20"/>
      <c r="T2" s="20"/>
      <c r="U2" s="20"/>
      <c r="V2" s="20"/>
      <c r="W2" s="20"/>
      <c r="X2" s="20"/>
      <c r="Y2" s="20"/>
    </row>
    <row r="3" spans="1:25" x14ac:dyDescent="0.25">
      <c r="A3" s="19"/>
      <c r="B3" s="19"/>
      <c r="C3" s="19"/>
      <c r="D3" s="19"/>
      <c r="E3" s="20"/>
      <c r="F3" s="20"/>
      <c r="G3" s="20"/>
      <c r="H3" s="20"/>
      <c r="I3" s="20"/>
      <c r="J3" s="20"/>
      <c r="K3" s="20"/>
      <c r="L3" s="20"/>
      <c r="M3" s="20"/>
      <c r="N3" s="20"/>
      <c r="O3" s="20"/>
      <c r="P3" s="20"/>
      <c r="Q3" s="20"/>
      <c r="R3" s="20"/>
      <c r="S3" s="20"/>
      <c r="T3" s="20"/>
      <c r="U3" s="20"/>
      <c r="V3" s="20"/>
      <c r="W3" s="20"/>
      <c r="X3" s="20"/>
      <c r="Y3" s="20"/>
    </row>
    <row r="4" spans="1:25" ht="15.75" thickBot="1" x14ac:dyDescent="0.3">
      <c r="A4" s="19"/>
      <c r="B4" s="19"/>
      <c r="C4" s="19"/>
      <c r="D4" s="19"/>
      <c r="E4" s="20"/>
      <c r="F4" s="20"/>
      <c r="G4" s="20"/>
      <c r="H4" s="20"/>
      <c r="I4" s="20"/>
      <c r="J4" s="20"/>
      <c r="K4" s="20"/>
      <c r="L4" s="20"/>
      <c r="M4" s="20"/>
      <c r="N4" s="20"/>
      <c r="O4" s="20"/>
      <c r="P4" s="20"/>
      <c r="Q4" s="20"/>
      <c r="R4" s="20"/>
      <c r="S4" s="20"/>
      <c r="T4" s="20"/>
      <c r="U4" s="20"/>
      <c r="V4" s="20"/>
      <c r="W4" s="20"/>
      <c r="X4" s="20"/>
      <c r="Y4" s="20"/>
    </row>
    <row r="5" spans="1:25" ht="15.75" thickBot="1" x14ac:dyDescent="0.3">
      <c r="A5" s="19"/>
      <c r="B5" s="21" t="s">
        <v>96</v>
      </c>
      <c r="C5" s="21" t="s">
        <v>3</v>
      </c>
      <c r="D5" s="21" t="s">
        <v>115</v>
      </c>
      <c r="E5" s="19"/>
      <c r="F5" s="20"/>
      <c r="G5" s="20"/>
      <c r="H5" s="20"/>
      <c r="I5" s="20"/>
      <c r="J5" s="20"/>
      <c r="K5" s="20"/>
      <c r="L5" s="20"/>
      <c r="M5" s="20"/>
      <c r="N5" s="20"/>
      <c r="O5" s="20"/>
      <c r="P5" s="20"/>
      <c r="Q5" s="20"/>
      <c r="R5" s="20"/>
      <c r="S5" s="20"/>
      <c r="T5" s="20"/>
      <c r="U5" s="20"/>
      <c r="V5" s="20"/>
      <c r="W5" s="20"/>
      <c r="X5" s="20"/>
      <c r="Y5" s="20"/>
    </row>
    <row r="6" spans="1:25" x14ac:dyDescent="0.25">
      <c r="A6" s="40" t="s">
        <v>0</v>
      </c>
      <c r="B6" s="41"/>
      <c r="C6" s="42"/>
      <c r="D6" s="43"/>
      <c r="E6" s="22"/>
      <c r="F6" s="20"/>
      <c r="G6" s="20"/>
      <c r="H6" s="20"/>
      <c r="I6" s="20"/>
      <c r="J6" s="20"/>
      <c r="K6" s="20"/>
      <c r="L6" s="20"/>
      <c r="M6" s="20"/>
      <c r="N6" s="20"/>
      <c r="O6" s="20"/>
      <c r="P6" s="20"/>
      <c r="Q6" s="20"/>
      <c r="R6" s="20"/>
      <c r="S6" s="20"/>
      <c r="T6" s="20"/>
      <c r="U6" s="20"/>
      <c r="V6" s="20"/>
      <c r="W6" s="20"/>
      <c r="X6" s="20"/>
      <c r="Y6" s="20"/>
    </row>
    <row r="7" spans="1:25" x14ac:dyDescent="0.25">
      <c r="A7" s="44" t="s">
        <v>111</v>
      </c>
      <c r="B7" s="31"/>
      <c r="C7" s="32"/>
      <c r="D7" s="45"/>
      <c r="E7" s="22"/>
      <c r="F7" s="20"/>
      <c r="G7" s="20"/>
      <c r="H7" s="20"/>
      <c r="I7" s="20"/>
      <c r="J7" s="20"/>
      <c r="K7" s="20"/>
      <c r="L7" s="20"/>
      <c r="M7" s="20"/>
      <c r="N7" s="20"/>
      <c r="O7" s="20"/>
      <c r="P7" s="20"/>
      <c r="Q7" s="20"/>
      <c r="R7" s="20"/>
      <c r="S7" s="20"/>
      <c r="T7" s="20"/>
      <c r="U7" s="20"/>
      <c r="V7" s="20"/>
      <c r="W7" s="20"/>
      <c r="X7" s="20"/>
      <c r="Y7" s="20"/>
    </row>
    <row r="8" spans="1:25" x14ac:dyDescent="0.25">
      <c r="A8" s="44" t="s">
        <v>112</v>
      </c>
      <c r="B8" s="31"/>
      <c r="C8" s="32"/>
      <c r="D8" s="45"/>
      <c r="E8" s="22"/>
      <c r="F8" s="20"/>
      <c r="G8" s="20"/>
      <c r="H8" s="20"/>
      <c r="I8" s="20"/>
      <c r="J8" s="20"/>
      <c r="K8" s="20"/>
      <c r="L8" s="20"/>
      <c r="M8" s="20"/>
      <c r="N8" s="20"/>
      <c r="O8" s="20"/>
      <c r="P8" s="20"/>
      <c r="Q8" s="20"/>
      <c r="R8" s="20"/>
      <c r="S8" s="20"/>
      <c r="T8" s="20"/>
      <c r="U8" s="37" t="s">
        <v>3</v>
      </c>
      <c r="V8" s="36" t="s">
        <v>13</v>
      </c>
      <c r="W8" s="20"/>
      <c r="X8" s="20"/>
      <c r="Y8" s="20"/>
    </row>
    <row r="9" spans="1:25" x14ac:dyDescent="0.25">
      <c r="A9" s="44" t="s">
        <v>1</v>
      </c>
      <c r="B9" s="31"/>
      <c r="C9" s="32"/>
      <c r="D9" s="45"/>
      <c r="E9" s="22"/>
      <c r="F9" s="20"/>
      <c r="G9" s="20"/>
      <c r="H9" s="20"/>
      <c r="I9" s="20"/>
      <c r="J9" s="20"/>
      <c r="K9" s="20"/>
      <c r="L9" s="20"/>
      <c r="M9" s="20"/>
      <c r="N9" s="20"/>
      <c r="O9" s="20"/>
      <c r="P9" s="20"/>
      <c r="Q9" s="20"/>
      <c r="R9" s="20"/>
      <c r="S9" s="20"/>
      <c r="T9" s="20"/>
      <c r="U9" s="20" t="s">
        <v>4</v>
      </c>
      <c r="V9" s="20" t="s">
        <v>90</v>
      </c>
      <c r="W9" s="20"/>
      <c r="X9" s="20"/>
      <c r="Y9" s="20"/>
    </row>
    <row r="10" spans="1:25" x14ac:dyDescent="0.25">
      <c r="A10" s="44" t="s">
        <v>2</v>
      </c>
      <c r="B10" s="31"/>
      <c r="C10" s="32"/>
      <c r="D10" s="45"/>
      <c r="E10" s="22"/>
      <c r="F10" s="20"/>
      <c r="G10" s="20"/>
      <c r="H10" s="20"/>
      <c r="I10" s="20"/>
      <c r="J10" s="20"/>
      <c r="K10" s="20"/>
      <c r="L10" s="20"/>
      <c r="M10" s="20"/>
      <c r="N10" s="20"/>
      <c r="O10" s="20"/>
      <c r="P10" s="20"/>
      <c r="Q10" s="20"/>
      <c r="R10" s="20"/>
      <c r="S10" s="20"/>
      <c r="T10" s="20"/>
      <c r="U10" s="20" t="s">
        <v>106</v>
      </c>
      <c r="V10" s="20" t="s">
        <v>114</v>
      </c>
      <c r="W10" s="20"/>
      <c r="X10" s="20"/>
      <c r="Y10" s="20"/>
    </row>
    <row r="11" spans="1:25" x14ac:dyDescent="0.25">
      <c r="A11" s="44" t="s">
        <v>9</v>
      </c>
      <c r="B11" s="31"/>
      <c r="C11" s="32"/>
      <c r="D11" s="45"/>
      <c r="E11" s="22"/>
      <c r="F11" s="20"/>
      <c r="G11" s="20"/>
      <c r="H11" s="20"/>
      <c r="I11" s="20"/>
      <c r="J11" s="20"/>
      <c r="K11" s="20"/>
      <c r="L11" s="20"/>
      <c r="M11" s="20"/>
      <c r="N11" s="20"/>
      <c r="O11" s="20"/>
      <c r="P11" s="20"/>
      <c r="Q11" s="20"/>
      <c r="R11" s="20"/>
      <c r="S11" s="20"/>
      <c r="T11" s="36" t="s">
        <v>96</v>
      </c>
      <c r="U11" s="20" t="s">
        <v>107</v>
      </c>
      <c r="V11" s="20"/>
      <c r="W11" s="20"/>
      <c r="X11" s="20"/>
      <c r="Y11" s="20"/>
    </row>
    <row r="12" spans="1:25" x14ac:dyDescent="0.25">
      <c r="A12" s="44" t="s">
        <v>8</v>
      </c>
      <c r="B12" s="31"/>
      <c r="C12" s="32"/>
      <c r="D12" s="45"/>
      <c r="E12" s="22"/>
      <c r="F12" s="20"/>
      <c r="G12" s="20"/>
      <c r="H12" s="20"/>
      <c r="I12" s="20"/>
      <c r="J12" s="20"/>
      <c r="K12" s="20"/>
      <c r="L12" s="20"/>
      <c r="M12" s="20"/>
      <c r="N12" s="20"/>
      <c r="O12" s="20"/>
      <c r="P12" s="20"/>
      <c r="Q12" s="20"/>
      <c r="R12" s="20"/>
      <c r="S12" s="20"/>
      <c r="T12" s="20" t="s">
        <v>97</v>
      </c>
      <c r="U12" s="20" t="s">
        <v>5</v>
      </c>
      <c r="V12" s="20"/>
      <c r="W12" s="20"/>
      <c r="X12" s="20"/>
      <c r="Y12" s="20"/>
    </row>
    <row r="13" spans="1:25" x14ac:dyDescent="0.25">
      <c r="A13" s="44" t="s">
        <v>10</v>
      </c>
      <c r="B13" s="31"/>
      <c r="C13" s="32"/>
      <c r="D13" s="45"/>
      <c r="E13" s="22"/>
      <c r="F13" s="20"/>
      <c r="G13" s="20"/>
      <c r="H13" s="20"/>
      <c r="I13" s="20"/>
      <c r="J13" s="20"/>
      <c r="K13" s="20"/>
      <c r="L13" s="20"/>
      <c r="M13" s="20"/>
      <c r="N13" s="20"/>
      <c r="O13" s="20"/>
      <c r="P13" s="20"/>
      <c r="Q13" s="20"/>
      <c r="R13" s="20"/>
      <c r="S13" s="20"/>
      <c r="T13" s="20" t="s">
        <v>98</v>
      </c>
      <c r="U13" s="20" t="s">
        <v>108</v>
      </c>
      <c r="V13" s="20"/>
      <c r="W13" s="20"/>
      <c r="X13" s="20"/>
      <c r="Y13" s="20"/>
    </row>
    <row r="14" spans="1:25" x14ac:dyDescent="0.25">
      <c r="A14" s="44" t="s">
        <v>11</v>
      </c>
      <c r="B14" s="31"/>
      <c r="C14" s="32"/>
      <c r="D14" s="45"/>
      <c r="E14" s="22"/>
      <c r="F14" s="20"/>
      <c r="G14" s="20"/>
      <c r="H14" s="20"/>
      <c r="I14" s="20"/>
      <c r="J14" s="20"/>
      <c r="K14" s="20"/>
      <c r="L14" s="20"/>
      <c r="M14" s="20"/>
      <c r="N14" s="20"/>
      <c r="O14" s="20"/>
      <c r="P14" s="20"/>
      <c r="Q14" s="20"/>
      <c r="R14" s="20"/>
      <c r="S14" s="20"/>
      <c r="T14" s="20"/>
      <c r="U14" s="20" t="s">
        <v>110</v>
      </c>
      <c r="V14" s="20"/>
      <c r="W14" s="20"/>
      <c r="X14" s="20"/>
      <c r="Y14" s="20"/>
    </row>
    <row r="15" spans="1:25" ht="15.75" thickBot="1" x14ac:dyDescent="0.3">
      <c r="A15" s="46" t="s">
        <v>12</v>
      </c>
      <c r="B15" s="47"/>
      <c r="C15" s="48"/>
      <c r="D15" s="49"/>
      <c r="E15" s="22"/>
      <c r="F15" s="20"/>
      <c r="G15" s="20"/>
      <c r="H15" s="20"/>
      <c r="I15" s="20"/>
      <c r="J15" s="20"/>
      <c r="K15" s="20"/>
      <c r="L15" s="20"/>
      <c r="M15" s="20"/>
      <c r="N15" s="20"/>
      <c r="O15" s="20"/>
      <c r="P15" s="20"/>
      <c r="Q15" s="20"/>
      <c r="R15" s="20"/>
      <c r="S15" s="20"/>
      <c r="T15" s="20"/>
      <c r="U15" s="20" t="s">
        <v>6</v>
      </c>
      <c r="V15" s="20"/>
      <c r="W15" s="20"/>
      <c r="X15" s="20"/>
      <c r="Y15" s="20"/>
    </row>
    <row r="16" spans="1:25" x14ac:dyDescent="0.25">
      <c r="A16" s="19"/>
      <c r="B16" s="22"/>
      <c r="C16" s="22"/>
      <c r="D16" s="56" t="s">
        <v>134</v>
      </c>
      <c r="E16" s="20"/>
      <c r="F16" s="20"/>
      <c r="G16" s="20"/>
      <c r="H16" s="20"/>
      <c r="I16" s="20"/>
      <c r="J16" s="20"/>
      <c r="K16" s="20"/>
      <c r="L16" s="20"/>
      <c r="M16" s="20"/>
      <c r="N16" s="20"/>
      <c r="O16" s="20"/>
      <c r="P16" s="20"/>
      <c r="Q16" s="20"/>
      <c r="R16" s="20"/>
      <c r="S16" s="20"/>
      <c r="T16" s="20"/>
      <c r="U16" s="20" t="s">
        <v>108</v>
      </c>
      <c r="V16" s="20"/>
      <c r="W16" s="20"/>
      <c r="X16" s="20"/>
      <c r="Y16" s="20"/>
    </row>
    <row r="17" spans="1:26" ht="15.75" thickBot="1" x14ac:dyDescent="0.3">
      <c r="A17" s="19"/>
      <c r="B17" s="22"/>
      <c r="C17" s="22"/>
      <c r="D17" s="51" t="s">
        <v>135</v>
      </c>
      <c r="E17" s="52"/>
      <c r="F17" s="52"/>
      <c r="G17" s="20"/>
      <c r="H17" s="20"/>
      <c r="I17" s="20"/>
      <c r="J17" s="20"/>
      <c r="K17" s="20"/>
      <c r="L17" s="20"/>
      <c r="M17" s="20"/>
      <c r="N17" s="20"/>
      <c r="O17" s="20"/>
      <c r="P17" s="20"/>
      <c r="Q17" s="20"/>
      <c r="R17" s="20"/>
      <c r="S17" s="20"/>
      <c r="T17" s="20"/>
      <c r="U17" s="20" t="s">
        <v>109</v>
      </c>
      <c r="V17" s="20"/>
      <c r="W17" s="20"/>
      <c r="X17" s="20"/>
      <c r="Y17" s="20"/>
    </row>
    <row r="18" spans="1:26" x14ac:dyDescent="0.25">
      <c r="A18" s="40" t="s">
        <v>89</v>
      </c>
      <c r="B18" s="43" t="s">
        <v>121</v>
      </c>
      <c r="C18" s="57" t="s">
        <v>103</v>
      </c>
      <c r="D18" s="19"/>
      <c r="E18" s="20"/>
      <c r="F18" s="20"/>
      <c r="G18" s="20"/>
      <c r="H18" s="20"/>
      <c r="I18" s="20"/>
      <c r="J18" s="20"/>
      <c r="K18" s="20"/>
      <c r="L18" s="20"/>
      <c r="M18" s="20"/>
      <c r="N18" s="20"/>
      <c r="O18" s="20"/>
      <c r="P18" s="20"/>
      <c r="Q18" s="20"/>
      <c r="R18" s="20"/>
      <c r="S18" s="20"/>
      <c r="T18" s="20"/>
      <c r="U18" s="20" t="s">
        <v>7</v>
      </c>
      <c r="V18" s="20"/>
      <c r="W18" s="20"/>
      <c r="X18" s="20"/>
      <c r="Y18" s="20"/>
    </row>
    <row r="19" spans="1:26" ht="15.75" thickBot="1" x14ac:dyDescent="0.3">
      <c r="A19" s="46" t="s">
        <v>49</v>
      </c>
      <c r="B19" s="49" t="s">
        <v>88</v>
      </c>
      <c r="C19" s="57" t="s">
        <v>103</v>
      </c>
      <c r="D19" s="19"/>
      <c r="E19" s="20"/>
      <c r="F19" s="20"/>
      <c r="G19" s="20"/>
      <c r="H19" s="20"/>
      <c r="I19" s="20"/>
      <c r="J19" s="20"/>
      <c r="K19" s="20"/>
      <c r="L19" s="20"/>
      <c r="M19" s="20"/>
      <c r="N19" s="20"/>
      <c r="O19" s="20"/>
      <c r="P19" s="20"/>
      <c r="Q19" s="20"/>
      <c r="R19" s="20"/>
      <c r="S19" s="20"/>
      <c r="T19" s="20"/>
      <c r="U19" s="20"/>
      <c r="V19" s="20"/>
      <c r="W19" s="20"/>
      <c r="X19" s="20"/>
      <c r="Y19" s="20"/>
    </row>
    <row r="20" spans="1:26" ht="15.75" thickBot="1" x14ac:dyDescent="0.3">
      <c r="A20" s="19"/>
      <c r="B20" s="22"/>
      <c r="C20" s="22"/>
      <c r="D20" s="20"/>
      <c r="E20" s="20"/>
      <c r="F20" s="20"/>
      <c r="G20" s="20"/>
      <c r="H20" s="20"/>
      <c r="I20" s="20"/>
      <c r="J20" s="20"/>
      <c r="K20" s="20"/>
      <c r="L20" s="20"/>
      <c r="M20" s="20"/>
      <c r="N20" s="20"/>
      <c r="O20" s="20"/>
      <c r="P20" s="20"/>
      <c r="Q20" s="20"/>
      <c r="R20" s="20"/>
      <c r="S20" s="20"/>
      <c r="T20" s="20"/>
      <c r="U20" s="20"/>
      <c r="V20" s="20"/>
      <c r="W20" s="20"/>
      <c r="X20" s="20"/>
      <c r="Y20" s="20"/>
      <c r="Z20" s="20"/>
    </row>
    <row r="21" spans="1:26" ht="15.75" thickBot="1" x14ac:dyDescent="0.3">
      <c r="A21" s="19"/>
      <c r="B21" s="53" t="s">
        <v>123</v>
      </c>
      <c r="C21" s="20"/>
      <c r="D21" s="19"/>
      <c r="E21" s="19"/>
      <c r="F21" s="20"/>
      <c r="G21" s="20"/>
      <c r="H21" s="20"/>
      <c r="I21" s="20"/>
      <c r="J21" s="20"/>
      <c r="K21" s="20"/>
      <c r="L21" s="20"/>
      <c r="M21" s="20"/>
      <c r="N21" s="20"/>
      <c r="O21" s="20"/>
      <c r="P21" s="20"/>
      <c r="Q21" s="20"/>
      <c r="R21" s="20"/>
      <c r="S21" s="20"/>
      <c r="T21" s="36" t="s">
        <v>90</v>
      </c>
      <c r="U21" s="55" t="s">
        <v>125</v>
      </c>
      <c r="V21" s="20"/>
      <c r="W21" s="20"/>
      <c r="X21" s="20"/>
      <c r="Y21" s="20"/>
    </row>
    <row r="22" spans="1:26" ht="15.75" thickBot="1" x14ac:dyDescent="0.3">
      <c r="A22" s="38" t="s">
        <v>127</v>
      </c>
      <c r="B22" s="54"/>
      <c r="C22" s="51" t="s">
        <v>102</v>
      </c>
      <c r="D22" s="51"/>
      <c r="E22" s="19"/>
      <c r="F22" s="20"/>
      <c r="G22" s="20"/>
      <c r="H22" s="20"/>
      <c r="I22" s="20"/>
      <c r="J22" s="20"/>
      <c r="K22" s="20"/>
      <c r="L22" s="20"/>
      <c r="M22" s="20"/>
      <c r="N22" s="20"/>
      <c r="O22" s="20"/>
      <c r="P22" s="20"/>
      <c r="Q22" s="20"/>
      <c r="R22" s="20"/>
      <c r="S22" s="20"/>
      <c r="T22" s="20" t="s">
        <v>91</v>
      </c>
      <c r="U22" s="55">
        <v>100</v>
      </c>
      <c r="V22" s="20"/>
      <c r="W22" s="20">
        <f>COUNTIF(B18,"ALL")</f>
        <v>0</v>
      </c>
      <c r="X22" s="20" t="b">
        <f>AND(B21&gt;=100,B18="Oui")</f>
        <v>0</v>
      </c>
      <c r="Y22" s="20"/>
    </row>
    <row r="23" spans="1:26" x14ac:dyDescent="0.25">
      <c r="A23" s="56" t="s">
        <v>126</v>
      </c>
      <c r="B23" s="19"/>
      <c r="C23" s="19"/>
      <c r="D23" s="19"/>
      <c r="E23" s="20"/>
      <c r="F23" s="20"/>
      <c r="G23" s="20"/>
      <c r="H23" s="20"/>
      <c r="I23" s="20"/>
      <c r="J23" s="20"/>
      <c r="K23" s="20"/>
      <c r="L23" s="20"/>
      <c r="M23" s="20"/>
      <c r="N23" s="20"/>
      <c r="O23" s="20"/>
      <c r="P23" s="20"/>
      <c r="Q23" s="20"/>
      <c r="R23" s="20"/>
      <c r="S23" s="20"/>
      <c r="T23" s="20" t="s">
        <v>92</v>
      </c>
      <c r="U23" s="55">
        <v>100</v>
      </c>
      <c r="V23" s="20"/>
      <c r="W23" s="20">
        <f>COUNTIF(B18,"BS")</f>
        <v>0</v>
      </c>
      <c r="X23" s="20" t="b">
        <f>AND(B22&gt;=100,B19="Oui")</f>
        <v>0</v>
      </c>
      <c r="Y23" s="20"/>
    </row>
    <row r="24" spans="1:26" x14ac:dyDescent="0.25">
      <c r="A24" s="58" t="s">
        <v>137</v>
      </c>
      <c r="B24" s="19"/>
      <c r="C24" s="19"/>
      <c r="D24" s="19"/>
      <c r="E24" s="20"/>
      <c r="F24" s="20"/>
      <c r="G24" s="20"/>
      <c r="H24" s="20"/>
      <c r="I24" s="20"/>
      <c r="J24" s="20"/>
      <c r="K24" s="20"/>
      <c r="L24" s="20"/>
      <c r="M24" s="20"/>
      <c r="N24" s="20"/>
      <c r="O24" s="20"/>
      <c r="P24" s="20"/>
      <c r="Q24" s="20"/>
      <c r="R24" s="20"/>
      <c r="S24" s="20"/>
      <c r="T24" s="20" t="s">
        <v>133</v>
      </c>
      <c r="U24" s="55">
        <v>100</v>
      </c>
      <c r="V24" s="20"/>
      <c r="W24" s="20">
        <f>COUNTIF(B18,"DSPI")</f>
        <v>0</v>
      </c>
      <c r="X24" s="20" t="b">
        <f>AND(B22&gt;=100,B19="Oui")</f>
        <v>0</v>
      </c>
      <c r="Y24" s="20"/>
    </row>
    <row r="25" spans="1:26" x14ac:dyDescent="0.25">
      <c r="A25" s="51" t="s">
        <v>136</v>
      </c>
      <c r="B25" s="19"/>
      <c r="C25" s="19"/>
      <c r="D25" s="19"/>
      <c r="E25" s="20"/>
      <c r="F25" s="20"/>
      <c r="G25" s="20"/>
      <c r="H25" s="20"/>
      <c r="I25" s="20"/>
      <c r="J25" s="20"/>
      <c r="K25" s="20"/>
      <c r="L25" s="20"/>
      <c r="M25" s="20"/>
      <c r="N25" s="20"/>
      <c r="O25" s="20"/>
      <c r="P25" s="20"/>
      <c r="Q25" s="20"/>
      <c r="R25" s="20"/>
      <c r="S25" s="20"/>
      <c r="T25" s="20" t="s">
        <v>93</v>
      </c>
      <c r="U25" s="55">
        <v>100</v>
      </c>
      <c r="V25" s="20"/>
      <c r="W25" s="20">
        <f>COUNTIF(B18,"EDGE")</f>
        <v>0</v>
      </c>
      <c r="X25" s="20" t="b">
        <f>AND(B22&gt;=100,B19="Oui")</f>
        <v>0</v>
      </c>
      <c r="Y25" s="20"/>
    </row>
    <row r="26" spans="1:26" x14ac:dyDescent="0.25">
      <c r="A26" s="20"/>
      <c r="B26" s="20"/>
      <c r="C26" s="19"/>
      <c r="D26" s="19"/>
      <c r="E26" s="20"/>
      <c r="F26" s="20"/>
      <c r="G26" s="20"/>
      <c r="H26" s="20"/>
      <c r="I26" s="20"/>
      <c r="J26" s="20"/>
      <c r="K26" s="20"/>
      <c r="L26" s="20"/>
      <c r="M26" s="20"/>
      <c r="N26" s="20"/>
      <c r="O26" s="20"/>
      <c r="P26" s="20"/>
      <c r="Q26" s="20"/>
      <c r="R26" s="20"/>
      <c r="S26" s="20"/>
      <c r="T26" s="20" t="s">
        <v>118</v>
      </c>
      <c r="U26" s="55">
        <v>100</v>
      </c>
      <c r="V26" s="20"/>
      <c r="W26" s="20">
        <f>COUNTIF(B18,"VAAME")</f>
        <v>0</v>
      </c>
      <c r="X26" s="20" t="b">
        <f>AND(B22&gt;=100,B19="Oui")</f>
        <v>0</v>
      </c>
      <c r="Y26" s="20"/>
    </row>
    <row r="27" spans="1:26" x14ac:dyDescent="0.25">
      <c r="A27" s="20"/>
      <c r="B27" s="20"/>
      <c r="C27" s="19"/>
      <c r="D27" s="19"/>
      <c r="E27" s="20"/>
      <c r="F27" s="20"/>
      <c r="G27" s="20"/>
      <c r="H27" s="20"/>
      <c r="I27" s="20"/>
      <c r="J27" s="20"/>
      <c r="K27" s="20"/>
      <c r="L27" s="20"/>
      <c r="M27" s="20"/>
      <c r="N27" s="20"/>
      <c r="O27" s="20"/>
      <c r="P27" s="20"/>
      <c r="Q27" s="20"/>
      <c r="R27" s="20"/>
      <c r="S27" s="20"/>
      <c r="T27" s="20" t="s">
        <v>119</v>
      </c>
      <c r="U27" s="55">
        <v>100</v>
      </c>
      <c r="V27" s="20"/>
      <c r="W27" s="20">
        <f>COUNTIF(B18,"ECLIS")</f>
        <v>0</v>
      </c>
      <c r="X27" s="20" t="b">
        <f>AND(B22&gt;=100,B19="Oui")</f>
        <v>0</v>
      </c>
      <c r="Y27" s="20"/>
    </row>
    <row r="28" spans="1:26" ht="15.75" thickBot="1" x14ac:dyDescent="0.3">
      <c r="A28" s="20"/>
      <c r="B28" s="20"/>
      <c r="C28" s="19"/>
      <c r="D28" s="19"/>
      <c r="E28" s="20"/>
      <c r="F28" s="20"/>
      <c r="G28" s="20"/>
      <c r="H28" s="20"/>
      <c r="I28" s="20"/>
      <c r="J28" s="20"/>
      <c r="K28" s="20"/>
      <c r="L28" s="20"/>
      <c r="M28" s="20"/>
      <c r="N28" s="20"/>
      <c r="O28" s="20"/>
      <c r="P28" s="20"/>
      <c r="Q28" s="20"/>
      <c r="R28" s="20"/>
      <c r="S28" s="20"/>
      <c r="T28" s="20" t="s">
        <v>120</v>
      </c>
      <c r="U28" s="55">
        <v>100</v>
      </c>
      <c r="V28" s="20"/>
      <c r="W28" s="20">
        <f>COUNTIF(B18,"MaSTIC")</f>
        <v>0</v>
      </c>
      <c r="X28" s="20" t="b">
        <f>AND(B22&gt;=100,B19="Oui")</f>
        <v>0</v>
      </c>
      <c r="Y28" s="20"/>
    </row>
    <row r="29" spans="1:26" ht="15.75" thickBot="1" x14ac:dyDescent="0.3">
      <c r="A29" s="35" t="s">
        <v>104</v>
      </c>
      <c r="B29" s="38" t="str">
        <f>IF(COUNTBLANK(A32:A40)=9,"Jury validé","Jury non valide voir les observations")</f>
        <v>Jury non valide voir les observations</v>
      </c>
      <c r="C29" s="39"/>
      <c r="D29" s="19"/>
      <c r="E29" s="20"/>
      <c r="F29" s="20"/>
      <c r="G29" s="20"/>
      <c r="H29" s="20"/>
      <c r="I29" s="20"/>
      <c r="J29" s="20"/>
      <c r="K29" s="20"/>
      <c r="L29" s="20"/>
      <c r="M29" s="20"/>
      <c r="N29" s="20"/>
      <c r="O29" s="20"/>
      <c r="P29" s="20"/>
      <c r="Q29" s="20"/>
      <c r="R29" s="20"/>
      <c r="S29" s="20"/>
      <c r="T29" s="20" t="s">
        <v>121</v>
      </c>
      <c r="U29" s="55">
        <v>100</v>
      </c>
      <c r="V29" s="20"/>
      <c r="W29" s="20">
        <f>COUNTIF(B18,"SIS")</f>
        <v>1</v>
      </c>
      <c r="X29" s="20" t="b">
        <f>AND(B22&gt;=100,B19="Oui")</f>
        <v>0</v>
      </c>
      <c r="Y29" s="20"/>
    </row>
    <row r="30" spans="1:26" ht="12.75" customHeight="1" thickBot="1" x14ac:dyDescent="0.3">
      <c r="A30" s="19"/>
      <c r="B30" s="19"/>
      <c r="C30" s="19"/>
      <c r="D30" s="19"/>
      <c r="E30" s="20"/>
      <c r="F30" s="20"/>
      <c r="G30" s="20"/>
      <c r="H30" s="20"/>
      <c r="I30" s="20"/>
      <c r="J30" s="20"/>
      <c r="K30" s="20"/>
      <c r="L30" s="20"/>
      <c r="M30" s="20"/>
      <c r="N30" s="20"/>
      <c r="O30" s="20"/>
      <c r="P30" s="20"/>
      <c r="Q30" s="20"/>
      <c r="R30" s="20"/>
      <c r="S30" s="20"/>
      <c r="T30" s="20" t="s">
        <v>105</v>
      </c>
      <c r="U30" s="55">
        <v>100</v>
      </c>
      <c r="V30" s="20"/>
      <c r="W30" s="20">
        <f>COUNTIF(B18,"STT")</f>
        <v>0</v>
      </c>
      <c r="X30" s="20" t="b">
        <f>AND(B22&gt;=100,B19="Oui")</f>
        <v>0</v>
      </c>
      <c r="Y30" s="20"/>
    </row>
    <row r="31" spans="1:26" x14ac:dyDescent="0.25">
      <c r="A31" s="23" t="s">
        <v>94</v>
      </c>
      <c r="B31" s="24"/>
      <c r="C31" s="25"/>
      <c r="D31" s="19"/>
      <c r="E31" s="20"/>
      <c r="F31" s="20"/>
      <c r="G31" s="20"/>
      <c r="H31" s="20"/>
      <c r="I31" s="20"/>
      <c r="J31" s="20"/>
      <c r="K31" s="20"/>
      <c r="L31" s="20"/>
      <c r="M31" s="20"/>
      <c r="N31" s="20"/>
      <c r="O31" s="20"/>
      <c r="P31" s="20"/>
      <c r="Q31" s="20"/>
      <c r="R31" s="20"/>
      <c r="S31" s="20"/>
      <c r="T31" s="20" t="s">
        <v>122</v>
      </c>
      <c r="U31" s="55">
        <v>100</v>
      </c>
      <c r="V31" s="20"/>
      <c r="W31" s="20">
        <f>COUNTIF(B18,"3MG")</f>
        <v>0</v>
      </c>
      <c r="X31" s="20" t="b">
        <f>AND(B22&gt;=100,B19="Oui")</f>
        <v>0</v>
      </c>
      <c r="Y31" s="20"/>
    </row>
    <row r="32" spans="1:26" x14ac:dyDescent="0.25">
      <c r="A32" s="26" t="str">
        <f>IF(U40&lt;4,"Le nombre de membres au moins égal à 4","")</f>
        <v>Le nombre de membres au moins égal à 4</v>
      </c>
      <c r="B32" s="19"/>
      <c r="C32" s="27"/>
      <c r="D32" s="19"/>
      <c r="E32" s="20"/>
      <c r="F32" s="20"/>
      <c r="G32" s="20"/>
      <c r="H32" s="20"/>
      <c r="I32" s="20"/>
      <c r="J32" s="20"/>
      <c r="K32" s="20"/>
      <c r="L32" s="20"/>
      <c r="M32" s="20"/>
      <c r="N32" s="20"/>
      <c r="O32" s="20"/>
      <c r="P32" s="20"/>
      <c r="Q32" s="20"/>
      <c r="R32" s="20"/>
      <c r="S32" s="20"/>
      <c r="T32" s="20"/>
      <c r="U32" s="20"/>
      <c r="V32" s="20"/>
      <c r="W32" s="20"/>
      <c r="X32" s="20"/>
      <c r="Y32" s="20"/>
    </row>
    <row r="33" spans="1:25" x14ac:dyDescent="0.25">
      <c r="A33" s="26" t="str">
        <f>IF(U40&gt;8,"Le nombre de membres ne doit pas dépasser 8","")</f>
        <v/>
      </c>
      <c r="B33" s="19"/>
      <c r="C33" s="27"/>
      <c r="D33" s="19"/>
      <c r="E33" s="20"/>
      <c r="F33" s="20"/>
      <c r="G33" s="20"/>
      <c r="H33" s="20"/>
      <c r="I33" s="20"/>
      <c r="J33" s="20"/>
      <c r="K33" s="20"/>
      <c r="L33" s="20"/>
      <c r="M33" s="20"/>
      <c r="N33" s="20"/>
      <c r="O33" s="20"/>
      <c r="P33" s="20"/>
      <c r="Q33" s="20"/>
      <c r="R33" s="20"/>
      <c r="S33" s="20"/>
      <c r="T33" s="36" t="s">
        <v>95</v>
      </c>
      <c r="U33" s="20"/>
      <c r="V33" s="20"/>
      <c r="W33" s="20"/>
      <c r="X33" s="20"/>
      <c r="Y33" s="20"/>
    </row>
    <row r="34" spans="1:25" x14ac:dyDescent="0.25">
      <c r="A34" s="26" t="str">
        <f>IF(U41&lt;1,"Il faut moins une femme dans le jury ","")</f>
        <v xml:space="preserve">Il faut moins une femme dans le jury </v>
      </c>
      <c r="B34" s="19"/>
      <c r="C34" s="27"/>
      <c r="D34" s="20"/>
      <c r="E34" s="20"/>
      <c r="F34" s="20"/>
      <c r="G34" s="20"/>
      <c r="H34" s="20"/>
      <c r="I34" s="20"/>
      <c r="J34" s="20"/>
      <c r="K34" s="20"/>
      <c r="L34" s="20"/>
      <c r="M34" s="20"/>
      <c r="N34" s="20"/>
      <c r="O34" s="20"/>
      <c r="P34" s="20"/>
      <c r="Q34" s="20"/>
      <c r="R34" s="20"/>
      <c r="S34" s="20"/>
      <c r="T34" s="20" t="s">
        <v>87</v>
      </c>
      <c r="U34" s="20"/>
      <c r="V34" s="20"/>
      <c r="W34" s="20"/>
      <c r="X34" s="20"/>
      <c r="Y34" s="20"/>
    </row>
    <row r="35" spans="1:25" x14ac:dyDescent="0.25">
      <c r="A35" s="26" t="str">
        <f>IF(U44&lt;2,"Les rapporteurs doivent être habilités à diriger des recherches","")</f>
        <v>Les rapporteurs doivent être habilités à diriger des recherches</v>
      </c>
      <c r="B35" s="20"/>
      <c r="C35" s="28"/>
      <c r="D35" s="20"/>
      <c r="E35" s="20"/>
      <c r="F35" s="20"/>
      <c r="G35" s="20"/>
      <c r="H35" s="20"/>
      <c r="I35" s="20"/>
      <c r="J35" s="20"/>
      <c r="K35" s="20"/>
      <c r="L35" s="20"/>
      <c r="M35" s="20"/>
      <c r="N35" s="20"/>
      <c r="O35" s="20"/>
      <c r="P35" s="20"/>
      <c r="Q35" s="20"/>
      <c r="R35" s="20"/>
      <c r="S35" s="20"/>
      <c r="T35" s="20" t="s">
        <v>88</v>
      </c>
      <c r="U35" s="20"/>
      <c r="V35" s="20"/>
      <c r="W35" s="20"/>
      <c r="X35" s="20"/>
      <c r="Y35" s="20"/>
    </row>
    <row r="36" spans="1:25" x14ac:dyDescent="0.25">
      <c r="A36" s="26" t="str">
        <f>IF(U45&lt;2,"Les rapporteurs doivent être extérieurs à l'ED","")</f>
        <v>Les rapporteurs doivent être extérieurs à l'ED</v>
      </c>
      <c r="B36" s="20"/>
      <c r="C36" s="28"/>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5">
      <c r="A37" s="26" t="str">
        <f>IF(OR(U46&lt;100,B19="Non"),"Vos formations ne répondent pas aux exigences de votre ED","")</f>
        <v>Vos formations ne répondent pas aux exigences de votre ED</v>
      </c>
      <c r="B37" s="20"/>
      <c r="C37" s="28"/>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5">
      <c r="A38" s="26" t="str">
        <f>IF(U42&lt;(U40/2),"La moitié du jury au moins doit être composée de professeurs ou personnels assimilés ","")</f>
        <v/>
      </c>
      <c r="B38" s="20"/>
      <c r="C38" s="28"/>
      <c r="D38" s="20"/>
      <c r="E38" s="20"/>
      <c r="F38" s="20"/>
      <c r="G38" s="20"/>
      <c r="H38" s="20"/>
      <c r="I38" s="20"/>
      <c r="J38" s="20"/>
      <c r="K38" s="20"/>
      <c r="L38" s="20"/>
      <c r="M38" s="20"/>
      <c r="N38" s="20"/>
      <c r="O38" s="20"/>
      <c r="P38" s="20"/>
      <c r="Q38" s="20"/>
      <c r="R38" s="20"/>
      <c r="S38" s="20"/>
      <c r="T38" s="20"/>
      <c r="U38" s="20"/>
      <c r="V38" s="20"/>
      <c r="W38" s="20"/>
      <c r="X38" s="20"/>
      <c r="Y38" s="20"/>
    </row>
    <row r="39" spans="1:25" x14ac:dyDescent="0.25">
      <c r="A39" s="26" t="str">
        <f>IF(U47&lt;(U40/2),"La moitié du jury au moins doit être composée de membres extérieurs à l'ED ","")</f>
        <v/>
      </c>
      <c r="B39" s="20"/>
      <c r="C39" s="28"/>
      <c r="D39" s="20"/>
      <c r="E39" s="20"/>
      <c r="F39" s="20"/>
      <c r="G39" s="20"/>
      <c r="H39" s="20"/>
      <c r="I39" s="20"/>
      <c r="J39" s="20"/>
      <c r="K39" s="20"/>
      <c r="L39" s="20"/>
      <c r="M39" s="20"/>
      <c r="N39" s="20"/>
      <c r="O39" s="20"/>
      <c r="P39" s="20"/>
      <c r="Q39" s="20"/>
      <c r="R39" s="20"/>
      <c r="S39" s="20"/>
      <c r="T39" s="20"/>
      <c r="U39" s="20"/>
      <c r="V39" s="20"/>
      <c r="W39" s="20"/>
      <c r="X39" s="20"/>
      <c r="Y39" s="20"/>
    </row>
    <row r="40" spans="1:25" ht="15.75" thickBot="1" x14ac:dyDescent="0.3">
      <c r="A40" s="50"/>
      <c r="B40" s="29"/>
      <c r="C40" s="30"/>
      <c r="D40" s="20"/>
      <c r="E40" s="20"/>
      <c r="F40" s="20"/>
      <c r="G40" s="20"/>
      <c r="H40" s="20"/>
      <c r="I40" s="20"/>
      <c r="J40" s="20"/>
      <c r="K40" s="20"/>
      <c r="L40" s="20"/>
      <c r="M40" s="20"/>
      <c r="N40" s="20"/>
      <c r="O40" s="20"/>
      <c r="P40" s="20"/>
      <c r="Q40" s="20"/>
      <c r="R40" s="20"/>
      <c r="S40" s="20"/>
      <c r="T40" s="19" t="s">
        <v>100</v>
      </c>
      <c r="U40" s="19">
        <f>10-COUNTBLANK(B6:B15)</f>
        <v>0</v>
      </c>
      <c r="V40" s="20"/>
      <c r="W40" s="20"/>
      <c r="X40" s="20"/>
      <c r="Y40" s="20"/>
    </row>
    <row r="41" spans="1:25" x14ac:dyDescent="0.25">
      <c r="A41" s="20"/>
      <c r="B41" s="20"/>
      <c r="C41" s="20"/>
      <c r="D41" s="20"/>
      <c r="E41" s="20"/>
      <c r="F41" s="20"/>
      <c r="G41" s="20"/>
      <c r="H41" s="20"/>
      <c r="I41" s="20"/>
      <c r="J41" s="20"/>
      <c r="K41" s="20"/>
      <c r="L41" s="20"/>
      <c r="M41" s="20"/>
      <c r="N41" s="20"/>
      <c r="O41" s="20"/>
      <c r="P41" s="20"/>
      <c r="Q41" s="20"/>
      <c r="R41" s="20"/>
      <c r="S41" s="20"/>
      <c r="T41" s="19" t="s">
        <v>99</v>
      </c>
      <c r="U41" s="19">
        <f>COUNTIF($B$6:$B$15,"Madame")</f>
        <v>0</v>
      </c>
      <c r="V41" s="20"/>
      <c r="W41" s="20"/>
      <c r="X41" s="20"/>
      <c r="Y41" s="20"/>
    </row>
    <row r="42" spans="1:25" x14ac:dyDescent="0.25">
      <c r="A42" s="20"/>
      <c r="B42" s="20"/>
      <c r="C42" s="20"/>
      <c r="D42" s="20"/>
      <c r="E42" s="20"/>
      <c r="F42" s="20"/>
      <c r="G42" s="20"/>
      <c r="H42" s="20"/>
      <c r="I42" s="20"/>
      <c r="J42" s="20"/>
      <c r="K42" s="20"/>
      <c r="L42" s="20"/>
      <c r="M42" s="20"/>
      <c r="N42" s="20"/>
      <c r="O42" s="20"/>
      <c r="P42" s="20"/>
      <c r="Q42" s="20"/>
      <c r="R42" s="20"/>
      <c r="S42" s="20"/>
      <c r="T42" s="19" t="s">
        <v>113</v>
      </c>
      <c r="U42" s="19">
        <f>COUNTIF($C$6:$C$15,"Pr")+COUNTIF($C$6:$C$15,"PU-PH")+COUNTIF($C$6:$C$15,"Directeur de recherche")</f>
        <v>0</v>
      </c>
      <c r="V42" s="20"/>
      <c r="W42" s="20"/>
      <c r="X42" s="20"/>
      <c r="Y42" s="20"/>
    </row>
    <row r="43" spans="1:25" x14ac:dyDescent="0.25">
      <c r="A43" s="20"/>
      <c r="B43" s="20"/>
      <c r="C43" s="20"/>
      <c r="D43" s="20"/>
      <c r="E43" s="20"/>
      <c r="F43" s="20"/>
      <c r="G43" s="20"/>
      <c r="H43" s="20"/>
      <c r="I43" s="20"/>
      <c r="J43" s="20"/>
      <c r="K43" s="20"/>
      <c r="L43" s="20"/>
      <c r="M43" s="20"/>
      <c r="N43" s="20"/>
      <c r="O43" s="20"/>
      <c r="P43" s="20"/>
      <c r="Q43" s="20"/>
      <c r="R43" s="20"/>
      <c r="S43" s="20"/>
      <c r="T43" s="19" t="s">
        <v>14</v>
      </c>
      <c r="U43" s="19">
        <f>COUNTIF($C$6:$C$15,"McF")</f>
        <v>0</v>
      </c>
      <c r="V43" s="20"/>
      <c r="W43" s="20"/>
      <c r="X43" s="20"/>
      <c r="Y43" s="20"/>
    </row>
    <row r="44" spans="1:25" x14ac:dyDescent="0.25">
      <c r="A44" s="20"/>
      <c r="B44" s="20"/>
      <c r="C44" s="20"/>
      <c r="D44" s="20"/>
      <c r="E44" s="20"/>
      <c r="F44" s="20"/>
      <c r="G44" s="20"/>
      <c r="H44" s="20"/>
      <c r="I44" s="20"/>
      <c r="J44" s="20"/>
      <c r="K44" s="20"/>
      <c r="L44" s="20"/>
      <c r="M44" s="20"/>
      <c r="N44" s="20"/>
      <c r="O44" s="20"/>
      <c r="P44" s="20"/>
      <c r="Q44" s="20"/>
      <c r="R44" s="20"/>
      <c r="S44" s="20"/>
      <c r="T44" s="19" t="s">
        <v>86</v>
      </c>
      <c r="U44" s="19">
        <f>COUNTIF($C$9:$C$10,"Mcf HdR")+COUNTIF($C$9:$C$10,"Pr")+COUNTIF($C$9:$C$10,"PU-PH")+COUNTIF($C$9:$C$10,"Directeur de recherche")+COUNTIF($C$9:$C$10,"MCU-PH HdR")+COUNTIF($C$9:$C$10,"Chargé de recherche HdR")</f>
        <v>0</v>
      </c>
      <c r="V44" s="20"/>
      <c r="W44" s="20"/>
      <c r="X44" s="20"/>
      <c r="Y44" s="20"/>
    </row>
    <row r="45" spans="1:25" x14ac:dyDescent="0.25">
      <c r="A45" s="20"/>
      <c r="B45" s="20"/>
      <c r="C45" s="20"/>
      <c r="D45" s="20"/>
      <c r="E45" s="20"/>
      <c r="F45" s="20"/>
      <c r="G45" s="20"/>
      <c r="H45" s="20"/>
      <c r="I45" s="20"/>
      <c r="J45" s="20"/>
      <c r="K45" s="20"/>
      <c r="L45" s="20"/>
      <c r="M45" s="20"/>
      <c r="N45" s="20"/>
      <c r="O45" s="20"/>
      <c r="P45" s="20"/>
      <c r="Q45" s="20"/>
      <c r="R45" s="20"/>
      <c r="S45" s="20"/>
      <c r="T45" s="19" t="s">
        <v>116</v>
      </c>
      <c r="U45" s="19">
        <f>COUNTIF(D9:D10,"Hors ED")</f>
        <v>0</v>
      </c>
      <c r="V45" s="20"/>
      <c r="W45" s="20"/>
      <c r="X45" s="20"/>
      <c r="Y45" s="20"/>
    </row>
    <row r="46" spans="1:25" x14ac:dyDescent="0.25">
      <c r="A46" s="20"/>
      <c r="B46" s="20"/>
      <c r="C46" s="20"/>
      <c r="D46" s="20"/>
      <c r="E46" s="20"/>
      <c r="F46" s="20"/>
      <c r="G46" s="20"/>
      <c r="H46" s="20"/>
      <c r="I46" s="20"/>
      <c r="J46" s="20"/>
      <c r="K46" s="20"/>
      <c r="L46" s="20"/>
      <c r="M46" s="20"/>
      <c r="N46" s="20"/>
      <c r="O46" s="20"/>
      <c r="P46" s="20"/>
      <c r="Q46" s="20"/>
      <c r="R46" s="20"/>
      <c r="S46" s="20"/>
      <c r="T46" s="19" t="s">
        <v>101</v>
      </c>
      <c r="U46" s="20">
        <f>B22</f>
        <v>0</v>
      </c>
      <c r="V46" s="20"/>
      <c r="W46" s="20"/>
      <c r="X46" s="20"/>
      <c r="Y46" s="20"/>
    </row>
    <row r="47" spans="1:25" x14ac:dyDescent="0.25">
      <c r="A47" s="20"/>
      <c r="B47" s="20"/>
      <c r="C47" s="20"/>
      <c r="D47" s="20"/>
      <c r="E47" s="20"/>
      <c r="F47" s="20"/>
      <c r="G47" s="20"/>
      <c r="H47" s="20"/>
      <c r="I47" s="20"/>
      <c r="J47" s="20"/>
      <c r="K47" s="20"/>
      <c r="L47" s="20"/>
      <c r="M47" s="20"/>
      <c r="N47" s="20"/>
      <c r="O47" s="20"/>
      <c r="P47" s="20"/>
      <c r="Q47" s="20"/>
      <c r="R47" s="20"/>
      <c r="S47" s="20"/>
      <c r="T47" s="19" t="s">
        <v>117</v>
      </c>
      <c r="U47" s="20">
        <f>COUNTIF(D6:D15,"Hors ED")</f>
        <v>0</v>
      </c>
      <c r="V47" s="20"/>
      <c r="W47" s="20"/>
      <c r="X47" s="20"/>
      <c r="Y47" s="20"/>
    </row>
    <row r="48" spans="1:25" x14ac:dyDescent="0.25">
      <c r="A48" s="20"/>
      <c r="B48" s="20"/>
      <c r="C48" s="20"/>
      <c r="D48" s="20"/>
      <c r="E48" s="20"/>
      <c r="F48" s="20"/>
      <c r="G48" s="20"/>
      <c r="H48" s="20"/>
      <c r="I48" s="20"/>
      <c r="J48" s="20"/>
      <c r="K48" s="20"/>
      <c r="L48" s="20"/>
      <c r="M48" s="20"/>
      <c r="N48" s="20"/>
      <c r="O48" s="20"/>
      <c r="P48" s="20"/>
      <c r="Q48" s="20"/>
      <c r="R48" s="20"/>
      <c r="S48" s="20"/>
      <c r="T48" s="20"/>
      <c r="U48" s="20"/>
      <c r="V48" s="20"/>
      <c r="W48" s="20"/>
      <c r="X48" s="20"/>
      <c r="Y48" s="20"/>
    </row>
    <row r="49" spans="1:25"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row>
    <row r="50" spans="1:25" x14ac:dyDescent="0.25">
      <c r="A50" s="20"/>
      <c r="B50" s="20"/>
      <c r="C50" s="20"/>
      <c r="D50" s="20"/>
      <c r="E50" s="20"/>
      <c r="T50" s="20"/>
      <c r="U50" s="20"/>
      <c r="V50" s="20"/>
      <c r="W50" s="20"/>
      <c r="X50" s="20"/>
      <c r="Y50" s="20"/>
    </row>
    <row r="51" spans="1:25" x14ac:dyDescent="0.25">
      <c r="T51" s="20"/>
      <c r="U51" s="20"/>
      <c r="V51" s="20"/>
      <c r="W51" s="20"/>
      <c r="X51" s="20"/>
      <c r="Y51" s="20"/>
    </row>
    <row r="52" spans="1:25" x14ac:dyDescent="0.25">
      <c r="T52" s="20"/>
      <c r="U52" s="20"/>
      <c r="V52" s="20"/>
      <c r="W52" s="20"/>
      <c r="X52" s="20"/>
      <c r="Y52" s="20"/>
    </row>
    <row r="53" spans="1:25" x14ac:dyDescent="0.25">
      <c r="T53" s="20"/>
      <c r="U53" s="20"/>
      <c r="V53" s="20"/>
      <c r="W53" s="20"/>
      <c r="X53" s="20"/>
      <c r="Y53" s="20"/>
    </row>
    <row r="54" spans="1:25" x14ac:dyDescent="0.25">
      <c r="T54" s="20"/>
      <c r="U54" s="20"/>
      <c r="V54" s="20"/>
      <c r="W54" s="20"/>
      <c r="X54" s="20"/>
      <c r="Y54" s="20"/>
    </row>
  </sheetData>
  <conditionalFormatting sqref="B29">
    <cfRule type="containsText" dxfId="1" priority="1" operator="containsText" text="Oui">
      <formula>NOT(ISERROR(SEARCH("Oui",B29)))</formula>
    </cfRule>
    <cfRule type="containsText" dxfId="0" priority="3" operator="containsText" text="Non nb Mcf&gt;nb Pr">
      <formula>NOT(ISERROR(SEARCH("Non nb Mcf&gt;nb Pr",B29)))</formula>
    </cfRule>
  </conditionalFormatting>
  <dataValidations count="6">
    <dataValidation type="list" allowBlank="1" showInputMessage="1" showErrorMessage="1" sqref="B19:B20" xr:uid="{00000000-0002-0000-0000-000000000000}">
      <formula1>$T$34:$T$35</formula1>
    </dataValidation>
    <dataValidation type="list" showInputMessage="1" showErrorMessage="1" sqref="C16:C17 D6:D15" xr:uid="{00000000-0002-0000-0000-000001000000}">
      <formula1>$V$9:$V$11</formula1>
    </dataValidation>
    <dataValidation type="list" showInputMessage="1" showErrorMessage="1" sqref="C6:C8" xr:uid="{00000000-0002-0000-0000-000002000000}">
      <formula1>$U$9:$U$19</formula1>
    </dataValidation>
    <dataValidation type="list" allowBlank="1" showInputMessage="1" showErrorMessage="1" sqref="C9:C15 B16:B17" xr:uid="{00000000-0002-0000-0000-000003000000}">
      <formula1>$U$9:$U$19</formula1>
    </dataValidation>
    <dataValidation type="list" allowBlank="1" showInputMessage="1" showErrorMessage="1" sqref="B6:B15" xr:uid="{00000000-0002-0000-0000-000004000000}">
      <formula1>$T$12:$T$14</formula1>
    </dataValidation>
    <dataValidation type="list" allowBlank="1" showInputMessage="1" showErrorMessage="1" sqref="B18" xr:uid="{00000000-0002-0000-0000-000005000000}">
      <formula1>$T$22:$T$31</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46"/>
  <sheetViews>
    <sheetView tabSelected="1" topLeftCell="A6" workbookViewId="0">
      <selection activeCell="A22" sqref="A22"/>
    </sheetView>
  </sheetViews>
  <sheetFormatPr baseColWidth="10" defaultRowHeight="15" x14ac:dyDescent="0.25"/>
  <cols>
    <col min="1" max="1" width="150.28515625" customWidth="1"/>
    <col min="2" max="2" width="18" bestFit="1" customWidth="1"/>
  </cols>
  <sheetData>
    <row r="1" spans="1:2" x14ac:dyDescent="0.25">
      <c r="A1" s="12" t="s">
        <v>138</v>
      </c>
    </row>
    <row r="2" spans="1:2" s="18" customFormat="1" x14ac:dyDescent="0.25">
      <c r="A2" s="17"/>
    </row>
    <row r="3" spans="1:2" x14ac:dyDescent="0.25">
      <c r="A3" s="15" t="s">
        <v>51</v>
      </c>
    </row>
    <row r="4" spans="1:2" x14ac:dyDescent="0.25">
      <c r="A4" s="8" t="s">
        <v>65</v>
      </c>
    </row>
    <row r="5" spans="1:2" ht="29.25" x14ac:dyDescent="0.25">
      <c r="A5" s="8" t="s">
        <v>64</v>
      </c>
    </row>
    <row r="6" spans="1:2" x14ac:dyDescent="0.25">
      <c r="A6" s="8" t="s">
        <v>66</v>
      </c>
      <c r="B6" t="s">
        <v>67</v>
      </c>
    </row>
    <row r="7" spans="1:2" x14ac:dyDescent="0.25">
      <c r="A7" s="8" t="s">
        <v>68</v>
      </c>
    </row>
    <row r="8" spans="1:2" ht="57.75" x14ac:dyDescent="0.25">
      <c r="A8" s="8" t="s">
        <v>69</v>
      </c>
    </row>
    <row r="9" spans="1:2" x14ac:dyDescent="0.25">
      <c r="A9" s="8" t="s">
        <v>52</v>
      </c>
    </row>
    <row r="10" spans="1:2" ht="43.5" x14ac:dyDescent="0.25">
      <c r="A10" s="8" t="s">
        <v>53</v>
      </c>
    </row>
    <row r="11" spans="1:2" x14ac:dyDescent="0.25">
      <c r="A11" s="15" t="s">
        <v>54</v>
      </c>
    </row>
    <row r="12" spans="1:2" x14ac:dyDescent="0.25">
      <c r="A12" s="8" t="s">
        <v>70</v>
      </c>
    </row>
    <row r="13" spans="1:2" ht="43.5" x14ac:dyDescent="0.25">
      <c r="A13" s="8" t="s">
        <v>55</v>
      </c>
    </row>
    <row r="14" spans="1:2" x14ac:dyDescent="0.25">
      <c r="A14" s="15" t="s">
        <v>56</v>
      </c>
    </row>
    <row r="15" spans="1:2" ht="29.25" x14ac:dyDescent="0.25">
      <c r="A15" s="8" t="s">
        <v>71</v>
      </c>
    </row>
    <row r="16" spans="1:2" x14ac:dyDescent="0.25">
      <c r="A16" s="8" t="s">
        <v>57</v>
      </c>
    </row>
    <row r="17" spans="1:1" x14ac:dyDescent="0.25">
      <c r="A17" s="8" t="s">
        <v>58</v>
      </c>
    </row>
    <row r="18" spans="1:1" ht="29.25" x14ac:dyDescent="0.25">
      <c r="A18" s="8" t="s">
        <v>139</v>
      </c>
    </row>
    <row r="19" spans="1:1" x14ac:dyDescent="0.25">
      <c r="A19" s="8" t="s">
        <v>59</v>
      </c>
    </row>
    <row r="20" spans="1:1" ht="29.25" x14ac:dyDescent="0.25">
      <c r="A20" s="8" t="s">
        <v>60</v>
      </c>
    </row>
    <row r="21" spans="1:1" ht="29.25" x14ac:dyDescent="0.25">
      <c r="A21" s="8" t="s">
        <v>61</v>
      </c>
    </row>
    <row r="22" spans="1:1" ht="29.25" x14ac:dyDescent="0.25">
      <c r="A22" s="8" t="s">
        <v>62</v>
      </c>
    </row>
    <row r="23" spans="1:1" ht="29.25" x14ac:dyDescent="0.25">
      <c r="A23" s="13" t="s">
        <v>63</v>
      </c>
    </row>
    <row r="24" spans="1:1" x14ac:dyDescent="0.25">
      <c r="A24" s="13"/>
    </row>
    <row r="25" spans="1:1" x14ac:dyDescent="0.25">
      <c r="A25" s="10"/>
    </row>
    <row r="26" spans="1:1" x14ac:dyDescent="0.25">
      <c r="A26" s="16" t="s">
        <v>130</v>
      </c>
    </row>
    <row r="27" spans="1:1" ht="29.25" x14ac:dyDescent="0.25">
      <c r="A27" s="10" t="s">
        <v>131</v>
      </c>
    </row>
    <row r="28" spans="1:1" ht="29.25" x14ac:dyDescent="0.25">
      <c r="A28" s="10" t="s">
        <v>132</v>
      </c>
    </row>
    <row r="29" spans="1:1" x14ac:dyDescent="0.25">
      <c r="A29" s="10" t="s">
        <v>128</v>
      </c>
    </row>
    <row r="30" spans="1:1" x14ac:dyDescent="0.25">
      <c r="A30" s="10" t="s">
        <v>124</v>
      </c>
    </row>
    <row r="31" spans="1:1" ht="30" x14ac:dyDescent="0.25">
      <c r="A31" s="16" t="s">
        <v>85</v>
      </c>
    </row>
    <row r="32" spans="1:1" ht="15.75" x14ac:dyDescent="0.25">
      <c r="A32" s="14"/>
    </row>
    <row r="33" spans="1:1" ht="15.75" x14ac:dyDescent="0.25">
      <c r="A33" s="14"/>
    </row>
    <row r="34" spans="1:1" ht="31.5" x14ac:dyDescent="0.25">
      <c r="A34" s="14" t="s">
        <v>84</v>
      </c>
    </row>
    <row r="35" spans="1:1" ht="15.75" x14ac:dyDescent="0.25">
      <c r="A35" s="14" t="s">
        <v>72</v>
      </c>
    </row>
    <row r="36" spans="1:1" ht="15.75" x14ac:dyDescent="0.25">
      <c r="A36" s="14" t="s">
        <v>73</v>
      </c>
    </row>
    <row r="37" spans="1:1" ht="15.75" x14ac:dyDescent="0.25">
      <c r="A37" s="14" t="s">
        <v>74</v>
      </c>
    </row>
    <row r="38" spans="1:1" ht="15.75" x14ac:dyDescent="0.25">
      <c r="A38" s="14" t="s">
        <v>75</v>
      </c>
    </row>
    <row r="39" spans="1:1" ht="15.75" x14ac:dyDescent="0.25">
      <c r="A39" s="14" t="s">
        <v>76</v>
      </c>
    </row>
    <row r="40" spans="1:1" ht="15.75" x14ac:dyDescent="0.25">
      <c r="A40" s="14" t="s">
        <v>77</v>
      </c>
    </row>
    <row r="41" spans="1:1" ht="15.75" x14ac:dyDescent="0.25">
      <c r="A41" s="14" t="s">
        <v>78</v>
      </c>
    </row>
    <row r="42" spans="1:1" ht="31.5" x14ac:dyDescent="0.25">
      <c r="A42" s="14" t="s">
        <v>79</v>
      </c>
    </row>
    <row r="43" spans="1:1" ht="15.75" x14ac:dyDescent="0.25">
      <c r="A43" s="14" t="s">
        <v>80</v>
      </c>
    </row>
    <row r="44" spans="1:1" ht="15.75" x14ac:dyDescent="0.25">
      <c r="A44" s="14" t="s">
        <v>81</v>
      </c>
    </row>
    <row r="45" spans="1:1" ht="15.75" x14ac:dyDescent="0.25">
      <c r="A45" s="14" t="s">
        <v>82</v>
      </c>
    </row>
    <row r="46" spans="1:1" ht="31.5" x14ac:dyDescent="0.25">
      <c r="A46" s="14" t="s">
        <v>83</v>
      </c>
    </row>
  </sheetData>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8"/>
  <sheetViews>
    <sheetView topLeftCell="A22" workbookViewId="0">
      <selection activeCell="A38" sqref="A38"/>
    </sheetView>
  </sheetViews>
  <sheetFormatPr baseColWidth="10" defaultRowHeight="15" x14ac:dyDescent="0.25"/>
  <cols>
    <col min="1" max="1" width="166.5703125" style="6" customWidth="1"/>
  </cols>
  <sheetData>
    <row r="1" spans="1:11" x14ac:dyDescent="0.25">
      <c r="A1" s="10" t="s">
        <v>27</v>
      </c>
      <c r="B1" s="2"/>
      <c r="C1" s="2"/>
      <c r="D1" s="1"/>
      <c r="E1" s="1"/>
      <c r="F1" s="1"/>
      <c r="G1" s="1"/>
      <c r="H1" s="1"/>
      <c r="I1" s="1"/>
    </row>
    <row r="2" spans="1:11" x14ac:dyDescent="0.25">
      <c r="A2" s="5"/>
      <c r="B2" s="2"/>
      <c r="C2" s="2"/>
      <c r="D2" s="1"/>
      <c r="E2" s="1"/>
      <c r="F2" s="1"/>
      <c r="G2" s="1"/>
      <c r="H2" s="1"/>
      <c r="I2" s="1"/>
    </row>
    <row r="3" spans="1:11" x14ac:dyDescent="0.25">
      <c r="A3" s="7" t="s">
        <v>16</v>
      </c>
      <c r="B3" s="3"/>
      <c r="C3" s="3"/>
      <c r="D3" s="4"/>
      <c r="E3" s="4"/>
      <c r="F3" s="4"/>
      <c r="G3" s="4"/>
      <c r="H3" s="4"/>
      <c r="I3" s="4"/>
    </row>
    <row r="4" spans="1:11" ht="29.25" x14ac:dyDescent="0.25">
      <c r="A4" s="8" t="s">
        <v>17</v>
      </c>
      <c r="D4" s="1"/>
    </row>
    <row r="5" spans="1:11" x14ac:dyDescent="0.25">
      <c r="A5" s="7" t="s">
        <v>18</v>
      </c>
      <c r="B5" s="3"/>
      <c r="C5" s="3"/>
      <c r="D5" s="4"/>
    </row>
    <row r="6" spans="1:11" ht="29.25" x14ac:dyDescent="0.25">
      <c r="A6" s="8" t="s">
        <v>50</v>
      </c>
      <c r="D6" s="1"/>
      <c r="E6" s="1"/>
      <c r="F6" s="1"/>
    </row>
    <row r="7" spans="1:11" x14ac:dyDescent="0.25">
      <c r="A7" s="7" t="s">
        <v>19</v>
      </c>
      <c r="B7" s="3"/>
      <c r="C7" s="3"/>
      <c r="D7" s="4"/>
      <c r="E7" s="4"/>
      <c r="F7" s="4"/>
      <c r="G7" s="4"/>
    </row>
    <row r="8" spans="1:11" ht="29.25" x14ac:dyDescent="0.25">
      <c r="A8" s="8" t="s">
        <v>20</v>
      </c>
      <c r="D8" s="1"/>
      <c r="E8" s="1"/>
      <c r="F8" s="1"/>
      <c r="G8" s="1"/>
      <c r="H8" s="1"/>
    </row>
    <row r="9" spans="1:11" x14ac:dyDescent="0.25">
      <c r="A9" s="7" t="s">
        <v>21</v>
      </c>
      <c r="B9" s="3"/>
      <c r="C9" s="3"/>
      <c r="D9" s="4"/>
      <c r="E9" s="4"/>
      <c r="F9" s="4"/>
      <c r="G9" s="4"/>
      <c r="H9" s="4"/>
      <c r="I9" s="4"/>
    </row>
    <row r="10" spans="1:11" ht="43.5" x14ac:dyDescent="0.25">
      <c r="A10" s="8" t="s">
        <v>22</v>
      </c>
      <c r="D10" s="1"/>
      <c r="E10" s="1"/>
    </row>
    <row r="11" spans="1:11" x14ac:dyDescent="0.25">
      <c r="A11" s="7" t="s">
        <v>23</v>
      </c>
      <c r="B11" s="3"/>
      <c r="C11" s="3"/>
      <c r="D11" s="4"/>
      <c r="E11" s="4"/>
    </row>
    <row r="12" spans="1:11" x14ac:dyDescent="0.25">
      <c r="A12" s="8" t="s">
        <v>24</v>
      </c>
      <c r="D12" s="1"/>
    </row>
    <row r="13" spans="1:11" x14ac:dyDescent="0.25">
      <c r="A13" s="7" t="s">
        <v>25</v>
      </c>
      <c r="B13" s="3"/>
      <c r="C13" s="3"/>
      <c r="D13" s="4"/>
      <c r="E13" s="4"/>
    </row>
    <row r="14" spans="1:11" ht="29.25" x14ac:dyDescent="0.25">
      <c r="A14" s="8" t="s">
        <v>26</v>
      </c>
    </row>
    <row r="15" spans="1:11" ht="29.25" x14ac:dyDescent="0.25">
      <c r="A15" s="7" t="s">
        <v>28</v>
      </c>
      <c r="B15" s="3"/>
      <c r="C15" s="3"/>
      <c r="D15" s="4"/>
      <c r="E15" s="4"/>
      <c r="F15" s="4"/>
      <c r="G15" s="4"/>
      <c r="H15" s="4"/>
      <c r="I15" s="4"/>
      <c r="J15" s="4"/>
      <c r="K15" s="4"/>
    </row>
    <row r="16" spans="1:11" ht="29.25" x14ac:dyDescent="0.25">
      <c r="A16" s="8" t="s">
        <v>29</v>
      </c>
      <c r="D16" s="1"/>
      <c r="E16" s="1"/>
      <c r="F16" s="1"/>
      <c r="G16" s="1"/>
    </row>
    <row r="17" spans="1:10" x14ac:dyDescent="0.25">
      <c r="A17" s="7" t="s">
        <v>30</v>
      </c>
      <c r="B17" s="3"/>
      <c r="C17" s="3"/>
      <c r="D17" s="4"/>
      <c r="E17" s="4"/>
      <c r="F17" s="4"/>
      <c r="G17" s="4"/>
      <c r="H17" s="4"/>
      <c r="I17" s="4"/>
    </row>
    <row r="18" spans="1:10" ht="43.5" x14ac:dyDescent="0.25">
      <c r="A18" s="8" t="s">
        <v>31</v>
      </c>
      <c r="D18" s="1"/>
      <c r="E18" s="1"/>
      <c r="F18" s="1"/>
      <c r="G18" s="1"/>
      <c r="H18" s="1"/>
      <c r="I18" s="1"/>
      <c r="J18" s="1"/>
    </row>
    <row r="19" spans="1:10" x14ac:dyDescent="0.25">
      <c r="A19" s="7" t="s">
        <v>32</v>
      </c>
      <c r="B19" s="3"/>
      <c r="C19" s="3"/>
      <c r="D19" s="4"/>
      <c r="E19" s="4"/>
      <c r="F19" s="4"/>
      <c r="G19" s="4"/>
      <c r="H19" s="4"/>
      <c r="I19" s="4"/>
      <c r="J19" s="4"/>
    </row>
    <row r="20" spans="1:10" ht="29.25" x14ac:dyDescent="0.25">
      <c r="A20" s="8" t="s">
        <v>33</v>
      </c>
      <c r="D20" s="1"/>
      <c r="E20" s="1"/>
      <c r="F20" s="1"/>
      <c r="G20" s="1"/>
      <c r="H20" s="1"/>
      <c r="I20" s="1"/>
    </row>
    <row r="21" spans="1:10" x14ac:dyDescent="0.25">
      <c r="A21" s="7" t="s">
        <v>34</v>
      </c>
      <c r="B21" s="3"/>
      <c r="C21" s="3"/>
      <c r="D21" s="4"/>
      <c r="E21" s="4"/>
      <c r="F21" s="4"/>
      <c r="G21" s="4"/>
      <c r="H21" s="4"/>
      <c r="I21" s="4"/>
    </row>
    <row r="22" spans="1:10" ht="29.25" x14ac:dyDescent="0.25">
      <c r="A22" s="8" t="s">
        <v>35</v>
      </c>
    </row>
    <row r="23" spans="1:10" ht="29.25" x14ac:dyDescent="0.25">
      <c r="A23" s="8" t="s">
        <v>36</v>
      </c>
      <c r="D23" s="1"/>
      <c r="E23" s="1"/>
    </row>
    <row r="24" spans="1:10" x14ac:dyDescent="0.25">
      <c r="A24" s="7" t="s">
        <v>37</v>
      </c>
      <c r="B24" s="3"/>
      <c r="C24" s="3"/>
      <c r="D24" s="4"/>
      <c r="E24" s="4"/>
    </row>
    <row r="25" spans="1:10" x14ac:dyDescent="0.25">
      <c r="A25" s="8" t="s">
        <v>38</v>
      </c>
    </row>
    <row r="26" spans="1:10" x14ac:dyDescent="0.25">
      <c r="A26" s="7" t="s">
        <v>39</v>
      </c>
      <c r="B26" s="1"/>
      <c r="C26" s="1"/>
    </row>
    <row r="27" spans="1:10" ht="43.5" x14ac:dyDescent="0.25">
      <c r="A27" s="8" t="s">
        <v>40</v>
      </c>
    </row>
    <row r="28" spans="1:10" ht="43.5" x14ac:dyDescent="0.25">
      <c r="A28" s="8" t="s">
        <v>41</v>
      </c>
    </row>
    <row r="29" spans="1:10" x14ac:dyDescent="0.25">
      <c r="A29" s="7" t="s">
        <v>42</v>
      </c>
      <c r="B29" s="1"/>
      <c r="C29" s="1"/>
    </row>
    <row r="30" spans="1:10" ht="100.5" x14ac:dyDescent="0.25">
      <c r="A30" s="8" t="s">
        <v>43</v>
      </c>
      <c r="D30" s="1"/>
      <c r="E30" s="1"/>
      <c r="F30" s="1"/>
      <c r="G30" s="1"/>
      <c r="H30" s="1"/>
    </row>
    <row r="31" spans="1:10" x14ac:dyDescent="0.25">
      <c r="A31" s="7" t="s">
        <v>44</v>
      </c>
      <c r="B31" s="3"/>
      <c r="C31" s="3"/>
      <c r="D31" s="4"/>
      <c r="E31" s="4"/>
      <c r="F31" s="4"/>
      <c r="G31" s="4"/>
      <c r="H31" s="4"/>
    </row>
    <row r="32" spans="1:10" ht="57.75" x14ac:dyDescent="0.25">
      <c r="A32" s="8" t="s">
        <v>45</v>
      </c>
    </row>
    <row r="33" spans="1:12" x14ac:dyDescent="0.25">
      <c r="A33" s="8" t="s">
        <v>46</v>
      </c>
    </row>
    <row r="34" spans="1:12" ht="72" x14ac:dyDescent="0.25">
      <c r="A34" s="8" t="s">
        <v>47</v>
      </c>
      <c r="D34" s="1"/>
      <c r="E34" s="1"/>
      <c r="F34" s="1"/>
      <c r="G34" s="1"/>
    </row>
    <row r="35" spans="1:12" x14ac:dyDescent="0.25">
      <c r="A35" s="8"/>
      <c r="D35" s="1"/>
      <c r="E35" s="1"/>
      <c r="F35" s="1"/>
      <c r="G35" s="1"/>
    </row>
    <row r="36" spans="1:12" x14ac:dyDescent="0.25">
      <c r="A36" s="9" t="s">
        <v>48</v>
      </c>
      <c r="B36" s="3"/>
      <c r="C36" s="3"/>
      <c r="D36" s="4"/>
      <c r="E36" s="4"/>
      <c r="F36" s="4"/>
      <c r="G36" s="4"/>
    </row>
    <row r="37" spans="1:12" x14ac:dyDescent="0.25">
      <c r="A37" s="10"/>
    </row>
    <row r="38" spans="1:12" ht="29.25" x14ac:dyDescent="0.25">
      <c r="A38" s="11" t="s">
        <v>129</v>
      </c>
      <c r="B38" s="3"/>
      <c r="C38" s="3"/>
      <c r="D38" s="3"/>
      <c r="E38" s="3"/>
      <c r="F38" s="3"/>
      <c r="G38" s="3"/>
      <c r="H38" s="3"/>
      <c r="I38" s="3"/>
      <c r="J38" s="3"/>
      <c r="K38" s="3"/>
      <c r="L38"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TEST</vt:lpstr>
      <vt:lpstr>Règles générales (législation)</vt:lpstr>
      <vt:lpstr>FAQ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Christelle Traon</dc:creator>
  <cp:lastModifiedBy>Karine Couturier</cp:lastModifiedBy>
  <cp:lastPrinted>2019-12-05T11:02:18Z</cp:lastPrinted>
  <dcterms:created xsi:type="dcterms:W3CDTF">2019-06-03T21:35:01Z</dcterms:created>
  <dcterms:modified xsi:type="dcterms:W3CDTF">2023-08-24T14:39:47Z</dcterms:modified>
</cp:coreProperties>
</file>